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5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NO SEMAFORIZADAS\CL 85 - CR 65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externalReferences>
    <externalReference r:id="rId8"/>
  </externalReference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I5" i="4689"/>
  <c r="C5" i="4689"/>
  <c r="M22" i="4677"/>
  <c r="F22" i="4677"/>
  <c r="T21" i="4677"/>
  <c r="AO25" i="4688" s="1"/>
  <c r="M21" i="4677"/>
  <c r="F21" i="4677"/>
  <c r="N25" i="4688" s="1"/>
  <c r="T20" i="4677"/>
  <c r="AN25" i="4688" s="1"/>
  <c r="M20" i="4677"/>
  <c r="F20" i="4677"/>
  <c r="T19" i="4677"/>
  <c r="AM25" i="4688" s="1"/>
  <c r="M19" i="4677"/>
  <c r="F19" i="4677"/>
  <c r="K25" i="4688" s="1"/>
  <c r="T18" i="4677"/>
  <c r="M18" i="4677"/>
  <c r="X25" i="4688" s="1"/>
  <c r="F18" i="4677"/>
  <c r="T17" i="4677"/>
  <c r="AK25" i="4688" s="1"/>
  <c r="M17" i="4677"/>
  <c r="W25" i="4688" s="1"/>
  <c r="F17" i="4677"/>
  <c r="I25" i="4688" s="1"/>
  <c r="T16" i="4677"/>
  <c r="M16" i="4677"/>
  <c r="F16" i="4677"/>
  <c r="G19" i="4677" s="1"/>
  <c r="T15" i="4677"/>
  <c r="M15" i="4677"/>
  <c r="F15" i="4677"/>
  <c r="T14" i="4677"/>
  <c r="M14" i="4677"/>
  <c r="T25" i="4688" s="1"/>
  <c r="F14" i="4677"/>
  <c r="G17" i="4677" s="1"/>
  <c r="T13" i="4677"/>
  <c r="M13" i="4677"/>
  <c r="F13" i="4677"/>
  <c r="T12" i="4677"/>
  <c r="M12" i="4677"/>
  <c r="F12" i="4677"/>
  <c r="D25" i="4688" s="1"/>
  <c r="T11" i="4677"/>
  <c r="M11" i="4677"/>
  <c r="Q25" i="4688" s="1"/>
  <c r="F11" i="4677"/>
  <c r="T10" i="4677"/>
  <c r="M10" i="4677"/>
  <c r="F10" i="4677"/>
  <c r="G13" i="4677" s="1"/>
  <c r="S6" i="4677"/>
  <c r="L5" i="4677"/>
  <c r="D5" i="4677"/>
  <c r="E4" i="4677"/>
  <c r="M22" i="4684"/>
  <c r="F22" i="4684"/>
  <c r="O17" i="4688" s="1"/>
  <c r="T21" i="4684"/>
  <c r="M21" i="4684"/>
  <c r="AA17" i="4688" s="1"/>
  <c r="F21" i="4684"/>
  <c r="N17" i="4688" s="1"/>
  <c r="T20" i="4684"/>
  <c r="M20" i="4684"/>
  <c r="Z17" i="4688" s="1"/>
  <c r="F20" i="4684"/>
  <c r="M17" i="4688" s="1"/>
  <c r="T19" i="4684"/>
  <c r="M19" i="4684"/>
  <c r="Y17" i="4688" s="1"/>
  <c r="F19" i="4684"/>
  <c r="T18" i="4684"/>
  <c r="M18" i="4684"/>
  <c r="F18" i="4684"/>
  <c r="J17" i="4688" s="1"/>
  <c r="T17" i="4684"/>
  <c r="M17" i="4684"/>
  <c r="F17" i="4684"/>
  <c r="I17" i="4688" s="1"/>
  <c r="T16" i="4684"/>
  <c r="M16" i="4684"/>
  <c r="F16" i="4684"/>
  <c r="T15" i="4684"/>
  <c r="M15" i="4684"/>
  <c r="F15" i="4684"/>
  <c r="T14" i="4684"/>
  <c r="M14" i="4684"/>
  <c r="F14" i="4684"/>
  <c r="T13" i="4684"/>
  <c r="M13" i="4684"/>
  <c r="F13" i="4684"/>
  <c r="T12" i="4684"/>
  <c r="M12" i="4684"/>
  <c r="F12" i="4684"/>
  <c r="T11" i="4684"/>
  <c r="AE17" i="4688" s="1"/>
  <c r="M11" i="4684"/>
  <c r="F11" i="4684"/>
  <c r="C17" i="4688" s="1"/>
  <c r="T10" i="4684"/>
  <c r="AD17" i="4688" s="1"/>
  <c r="M10" i="4684"/>
  <c r="F10" i="4684"/>
  <c r="L5" i="4684"/>
  <c r="D5" i="4684"/>
  <c r="E4" i="4684"/>
  <c r="M22" i="4678"/>
  <c r="F22" i="4678"/>
  <c r="T21" i="4678"/>
  <c r="AO13" i="4688" s="1"/>
  <c r="M21" i="4678"/>
  <c r="AA13" i="4688" s="1"/>
  <c r="F21" i="4678"/>
  <c r="N13" i="4688" s="1"/>
  <c r="T20" i="4678"/>
  <c r="AN13" i="4688" s="1"/>
  <c r="M20" i="4678"/>
  <c r="F20" i="4678"/>
  <c r="T19" i="4678"/>
  <c r="M19" i="4678"/>
  <c r="F19" i="4678"/>
  <c r="T18" i="4678"/>
  <c r="M18" i="4678"/>
  <c r="X13" i="4688" s="1"/>
  <c r="F18" i="4678"/>
  <c r="J13" i="4688" s="1"/>
  <c r="T17" i="4678"/>
  <c r="M17" i="4678"/>
  <c r="F17" i="4678"/>
  <c r="T16" i="4678"/>
  <c r="M16" i="4678"/>
  <c r="V13" i="4688" s="1"/>
  <c r="F16" i="4678"/>
  <c r="T15" i="4678"/>
  <c r="AI13" i="4688" s="1"/>
  <c r="M15" i="4678"/>
  <c r="F15" i="4678"/>
  <c r="G13" i="4688" s="1"/>
  <c r="T14" i="4678"/>
  <c r="M14" i="4678"/>
  <c r="T13" i="4688" s="1"/>
  <c r="F14" i="4678"/>
  <c r="T13" i="4678"/>
  <c r="AG13" i="4688" s="1"/>
  <c r="M13" i="4678"/>
  <c r="F13" i="4678"/>
  <c r="T12" i="4678"/>
  <c r="M12" i="4678"/>
  <c r="F12" i="4678"/>
  <c r="T11" i="4678"/>
  <c r="M11" i="4678"/>
  <c r="Q13" i="4688" s="1"/>
  <c r="F11" i="4678"/>
  <c r="T10" i="4678"/>
  <c r="M10" i="4678"/>
  <c r="F10" i="4678"/>
  <c r="AJ8" i="4688"/>
  <c r="O8" i="4688"/>
  <c r="Y8" i="4688"/>
  <c r="S6" i="4681"/>
  <c r="S6" i="4686"/>
  <c r="Z13" i="4688"/>
  <c r="AB13" i="4688"/>
  <c r="AM13" i="4688"/>
  <c r="AK13" i="4688"/>
  <c r="AE13" i="4688"/>
  <c r="U13" i="4688"/>
  <c r="C13" i="4688"/>
  <c r="D13" i="4688"/>
  <c r="E13" i="4688"/>
  <c r="I13" i="4688"/>
  <c r="K13" i="4688"/>
  <c r="B13" i="4688"/>
  <c r="AB17" i="4688"/>
  <c r="W17" i="4688"/>
  <c r="AO17" i="4688"/>
  <c r="AN17" i="4688"/>
  <c r="AM17" i="4688"/>
  <c r="AF17" i="4688"/>
  <c r="U17" i="4688"/>
  <c r="S17" i="4688"/>
  <c r="R17" i="4688"/>
  <c r="Q17" i="4688"/>
  <c r="G17" i="4688"/>
  <c r="K17" i="4688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Y25" i="4688"/>
  <c r="Z25" i="4688"/>
  <c r="AA25" i="4688"/>
  <c r="AB25" i="4688"/>
  <c r="V25" i="4688"/>
  <c r="AL25" i="4688"/>
  <c r="AH25" i="4688"/>
  <c r="AF25" i="4688"/>
  <c r="AD25" i="4688"/>
  <c r="F25" i="4688"/>
  <c r="J25" i="4688"/>
  <c r="M25" i="4688"/>
  <c r="O25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27" i="4688" s="1"/>
  <c r="J41" i="4689"/>
  <c r="J37" i="4689"/>
  <c r="D27" i="4688" s="1"/>
  <c r="J25" i="4689"/>
  <c r="J26" i="4689"/>
  <c r="AK19" i="4688" s="1"/>
  <c r="J22" i="4689"/>
  <c r="J20" i="4689"/>
  <c r="J16" i="4689"/>
  <c r="J14" i="4689"/>
  <c r="J10" i="4689"/>
  <c r="D15" i="4688" s="1"/>
  <c r="U14" i="4677"/>
  <c r="U21" i="4677"/>
  <c r="U19" i="4677"/>
  <c r="AJ25" i="4688"/>
  <c r="U17" i="4677"/>
  <c r="U15" i="4677"/>
  <c r="AE25" i="4688"/>
  <c r="U13" i="4677"/>
  <c r="N13" i="4677"/>
  <c r="P25" i="4688"/>
  <c r="N15" i="4677"/>
  <c r="N16" i="4677"/>
  <c r="N22" i="4677"/>
  <c r="N18" i="4677"/>
  <c r="R25" i="4688"/>
  <c r="N14" i="4677"/>
  <c r="N10" i="4677"/>
  <c r="H25" i="4688"/>
  <c r="K26" i="4688" s="1"/>
  <c r="BA18" i="4688" s="1"/>
  <c r="U16" i="4684"/>
  <c r="U18" i="4684"/>
  <c r="U20" i="4684"/>
  <c r="AI17" i="4688"/>
  <c r="N21" i="4684"/>
  <c r="N17" i="4684"/>
  <c r="N19" i="4684"/>
  <c r="N13" i="4684"/>
  <c r="N11" i="4684"/>
  <c r="N12" i="4684"/>
  <c r="P17" i="4688"/>
  <c r="G13" i="4684"/>
  <c r="N10" i="4684"/>
  <c r="B17" i="4688"/>
  <c r="G18" i="4684"/>
  <c r="G14" i="4684"/>
  <c r="G15" i="4684"/>
  <c r="G16" i="4684"/>
  <c r="U17" i="4678"/>
  <c r="U19" i="4678"/>
  <c r="U21" i="4678"/>
  <c r="U13" i="4678"/>
  <c r="U15" i="4678"/>
  <c r="U14" i="4678"/>
  <c r="G19" i="4678"/>
  <c r="N16" i="4678"/>
  <c r="N22" i="4678"/>
  <c r="N18" i="4678"/>
  <c r="N20" i="4678"/>
  <c r="N14" i="4678"/>
  <c r="W13" i="4688"/>
  <c r="W29" i="4688" s="1"/>
  <c r="S13" i="4688"/>
  <c r="V14" i="4688" s="1"/>
  <c r="BK12" i="4688" s="1"/>
  <c r="N15" i="4678"/>
  <c r="N12" i="4678"/>
  <c r="N13" i="4678"/>
  <c r="N10" i="4678"/>
  <c r="G17" i="4678"/>
  <c r="G13" i="4678"/>
  <c r="E17" i="4688"/>
  <c r="AG17" i="4688"/>
  <c r="AG18" i="4688" s="1"/>
  <c r="BU17" i="4688" s="1"/>
  <c r="AK17" i="4688"/>
  <c r="O13" i="4688"/>
  <c r="O29" i="4688" s="1"/>
  <c r="M13" i="4688"/>
  <c r="M29" i="4688" s="1"/>
  <c r="H13" i="4688"/>
  <c r="F13" i="4688"/>
  <c r="G14" i="4688" s="1"/>
  <c r="AW12" i="4688" s="1"/>
  <c r="P13" i="4688"/>
  <c r="P29" i="4688" s="1"/>
  <c r="R13" i="4688"/>
  <c r="R29" i="4688" s="1"/>
  <c r="AD13" i="4688"/>
  <c r="AG14" i="4688" s="1"/>
  <c r="BU12" i="4688" s="1"/>
  <c r="AF13" i="4688"/>
  <c r="AH13" i="4688"/>
  <c r="AJ13" i="4688"/>
  <c r="AL13" i="4688"/>
  <c r="AO14" i="4688" s="1"/>
  <c r="CC12" i="4688" s="1"/>
  <c r="Y13" i="4688"/>
  <c r="AA14" i="4688" s="1"/>
  <c r="BP12" i="4688" s="1"/>
  <c r="G14" i="4678"/>
  <c r="N11" i="4678"/>
  <c r="G15" i="4678"/>
  <c r="G16" i="4678"/>
  <c r="U16" i="4678"/>
  <c r="N17" i="4678"/>
  <c r="G18" i="4678"/>
  <c r="U18" i="4678"/>
  <c r="N19" i="4678"/>
  <c r="U20" i="4678"/>
  <c r="N21" i="4678"/>
  <c r="U13" i="4684"/>
  <c r="N14" i="4684"/>
  <c r="U14" i="4684"/>
  <c r="N15" i="4684"/>
  <c r="U15" i="4684"/>
  <c r="N16" i="4684"/>
  <c r="G17" i="4684"/>
  <c r="U17" i="4684"/>
  <c r="N18" i="4684"/>
  <c r="G19" i="4684"/>
  <c r="U19" i="4684"/>
  <c r="N20" i="4684"/>
  <c r="U21" i="4684"/>
  <c r="G14" i="4677"/>
  <c r="N11" i="4677"/>
  <c r="G15" i="4677"/>
  <c r="N12" i="4677"/>
  <c r="G16" i="4677"/>
  <c r="U16" i="4677"/>
  <c r="N17" i="4677"/>
  <c r="G18" i="4677"/>
  <c r="U18" i="4677"/>
  <c r="N19" i="4677"/>
  <c r="AN26" i="4688"/>
  <c r="CB18" i="4688" s="1"/>
  <c r="N21" i="4677"/>
  <c r="J12" i="4689"/>
  <c r="J18" i="4689"/>
  <c r="J24" i="4689"/>
  <c r="Z19" i="4688" s="1"/>
  <c r="J38" i="4689"/>
  <c r="J40" i="4689"/>
  <c r="P27" i="4688" s="1"/>
  <c r="J42" i="4689"/>
  <c r="J44" i="4689"/>
  <c r="J11" i="4689"/>
  <c r="J13" i="4689"/>
  <c r="J15" i="4689"/>
  <c r="J17" i="4689"/>
  <c r="J19" i="4689"/>
  <c r="J21" i="4689"/>
  <c r="J23" i="4689"/>
  <c r="U19" i="4688" s="1"/>
  <c r="J27" i="4689"/>
  <c r="J31" i="4689"/>
  <c r="P23" i="4688" s="1"/>
  <c r="J39" i="4689"/>
  <c r="J45" i="4689"/>
  <c r="J34" i="4689"/>
  <c r="AF23" i="4688" s="1"/>
  <c r="J28" i="4689"/>
  <c r="D23" i="4688" s="1"/>
  <c r="J29" i="4689"/>
  <c r="J30" i="4689"/>
  <c r="J23" i="4688" s="1"/>
  <c r="J33" i="4689"/>
  <c r="Z23" i="4688" s="1"/>
  <c r="J36" i="4689"/>
  <c r="J35" i="4689"/>
  <c r="J32" i="4689"/>
  <c r="U23" i="4688" s="1"/>
  <c r="AH22" i="4688"/>
  <c r="BV19" i="4688" s="1"/>
  <c r="AJ22" i="4688"/>
  <c r="BX19" i="4688" s="1"/>
  <c r="AL22" i="4688"/>
  <c r="BZ19" i="4688" s="1"/>
  <c r="AM22" i="4688"/>
  <c r="CA19" i="4688" s="1"/>
  <c r="AN22" i="4688"/>
  <c r="CB19" i="4688" s="1"/>
  <c r="AO22" i="4688"/>
  <c r="CC19" i="4688" s="1"/>
  <c r="G23" i="4677"/>
  <c r="N20" i="4677"/>
  <c r="U20" i="4677"/>
  <c r="B25" i="4688"/>
  <c r="G25" i="4688"/>
  <c r="J26" i="4688" s="1"/>
  <c r="AZ18" i="4688" s="1"/>
  <c r="E25" i="4688"/>
  <c r="C25" i="4688"/>
  <c r="F26" i="4688" s="1"/>
  <c r="AV18" i="4688" s="1"/>
  <c r="S25" i="4688"/>
  <c r="T26" i="4688" s="1"/>
  <c r="BI18" i="4688" s="1"/>
  <c r="U25" i="4688"/>
  <c r="AG25" i="4688"/>
  <c r="AG26" i="4688" s="1"/>
  <c r="BU18" i="4688" s="1"/>
  <c r="AI25" i="4688"/>
  <c r="AL26" i="4688" s="1"/>
  <c r="BZ18" i="4688" s="1"/>
  <c r="N22" i="4684"/>
  <c r="H17" i="4688"/>
  <c r="F17" i="4688"/>
  <c r="D17" i="4688"/>
  <c r="T17" i="4688"/>
  <c r="AH17" i="4688"/>
  <c r="AJ17" i="4688"/>
  <c r="AL17" i="4688"/>
  <c r="AO18" i="4688" s="1"/>
  <c r="CC17" i="4688" s="1"/>
  <c r="V17" i="4688"/>
  <c r="X17" i="4688"/>
  <c r="AA18" i="4688" s="1"/>
  <c r="BP17" i="4688" s="1"/>
  <c r="T17" i="4681"/>
  <c r="AO23" i="4688"/>
  <c r="AF19" i="4688"/>
  <c r="P19" i="4688"/>
  <c r="G19" i="4688"/>
  <c r="AF15" i="4688"/>
  <c r="U15" i="4688"/>
  <c r="P15" i="4688"/>
  <c r="AO26" i="4688"/>
  <c r="CC18" i="4688" s="1"/>
  <c r="X26" i="4688"/>
  <c r="BM18" i="4688" s="1"/>
  <c r="Y26" i="4688"/>
  <c r="BN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R26" i="4688"/>
  <c r="BG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G26" i="4688"/>
  <c r="AW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D29" i="4688"/>
  <c r="AF29" i="4688"/>
  <c r="AJ29" i="4688"/>
  <c r="AN29" i="4688"/>
  <c r="AI29" i="4688"/>
  <c r="AO29" i="4688"/>
  <c r="S18" i="4688"/>
  <c r="BH17" i="4688" s="1"/>
  <c r="W18" i="4688"/>
  <c r="BL17" i="4688" s="1"/>
  <c r="R18" i="4688"/>
  <c r="BG17" i="4688" s="1"/>
  <c r="Z29" i="4688"/>
  <c r="M11" i="4681"/>
  <c r="Q18" i="4688"/>
  <c r="BF17" i="4688" s="1"/>
  <c r="X29" i="4688"/>
  <c r="AB29" i="4688"/>
  <c r="P18" i="4688"/>
  <c r="BE17" i="4688" s="1"/>
  <c r="K18" i="4688"/>
  <c r="BA17" i="4688" s="1"/>
  <c r="I18" i="4688"/>
  <c r="AY17" i="4688" s="1"/>
  <c r="J18" i="4688"/>
  <c r="AZ17" i="4688" s="1"/>
  <c r="D29" i="4688"/>
  <c r="N29" i="4688"/>
  <c r="K29" i="4688"/>
  <c r="I29" i="4688"/>
  <c r="AE29" i="4688"/>
  <c r="AJ14" i="4688"/>
  <c r="BX12" i="4688" s="1"/>
  <c r="AM29" i="4688"/>
  <c r="AK29" i="4688"/>
  <c r="AA29" i="4688"/>
  <c r="Q29" i="4688"/>
  <c r="U29" i="4688"/>
  <c r="G29" i="4688"/>
  <c r="E14" i="4688"/>
  <c r="AU12" i="4688" s="1"/>
  <c r="F14" i="4688"/>
  <c r="AV12" i="4688" s="1"/>
  <c r="B29" i="4688"/>
  <c r="J29" i="4688"/>
  <c r="AM26" i="4688"/>
  <c r="CA18" i="4688" s="1"/>
  <c r="AK22" i="4688"/>
  <c r="BY19" i="4688" s="1"/>
  <c r="AI22" i="4688"/>
  <c r="BW19" i="4688" s="1"/>
  <c r="J22" i="4688"/>
  <c r="AZ19" i="4688" s="1"/>
  <c r="E22" i="4688"/>
  <c r="AU19" i="4688" s="1"/>
  <c r="AB18" i="4688"/>
  <c r="BQ17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T10" i="4681"/>
  <c r="M19" i="4681"/>
  <c r="M15" i="4681"/>
  <c r="F21" i="4681"/>
  <c r="F19" i="4681"/>
  <c r="F17" i="4681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AH26" i="4688" l="1"/>
  <c r="BV18" i="4688" s="1"/>
  <c r="U23" i="4677"/>
  <c r="U26" i="4688"/>
  <c r="BJ18" i="4688" s="1"/>
  <c r="S26" i="4688"/>
  <c r="BH18" i="4688" s="1"/>
  <c r="V26" i="4688"/>
  <c r="BK18" i="4688" s="1"/>
  <c r="C29" i="4688"/>
  <c r="H26" i="4688"/>
  <c r="AX18" i="4688" s="1"/>
  <c r="E26" i="4688"/>
  <c r="AU18" i="4688" s="1"/>
  <c r="AM18" i="4688"/>
  <c r="CA17" i="4688" s="1"/>
  <c r="AH18" i="4688"/>
  <c r="BV17" i="4688" s="1"/>
  <c r="AI18" i="4688"/>
  <c r="BW17" i="4688" s="1"/>
  <c r="AN18" i="4688"/>
  <c r="CB17" i="4688" s="1"/>
  <c r="AL29" i="4688"/>
  <c r="AL18" i="4688"/>
  <c r="BZ17" i="4688" s="1"/>
  <c r="AK18" i="4688"/>
  <c r="BY17" i="4688" s="1"/>
  <c r="Z18" i="4688"/>
  <c r="BO17" i="4688" s="1"/>
  <c r="X18" i="4688"/>
  <c r="BM17" i="4688" s="1"/>
  <c r="N23" i="4684"/>
  <c r="F18" i="4688"/>
  <c r="AV17" i="4688" s="1"/>
  <c r="E29" i="4688"/>
  <c r="E18" i="4688"/>
  <c r="AU17" i="4688" s="1"/>
  <c r="G18" i="4688"/>
  <c r="AW17" i="4688" s="1"/>
  <c r="H29" i="4688"/>
  <c r="K30" i="4688" s="1"/>
  <c r="BA20" i="4688" s="1"/>
  <c r="G23" i="4684"/>
  <c r="AN14" i="4688"/>
  <c r="CB12" i="4688" s="1"/>
  <c r="AK14" i="4688"/>
  <c r="BY12" i="4688" s="1"/>
  <c r="AM14" i="4688"/>
  <c r="CA12" i="4688" s="1"/>
  <c r="U23" i="4678"/>
  <c r="AI14" i="4688"/>
  <c r="BW12" i="4688" s="1"/>
  <c r="AH29" i="4688"/>
  <c r="I14" i="4688"/>
  <c r="AY12" i="4688" s="1"/>
  <c r="K14" i="4688"/>
  <c r="BA12" i="4688" s="1"/>
  <c r="W14" i="4688"/>
  <c r="BL12" i="4688" s="1"/>
  <c r="S29" i="4688"/>
  <c r="U14" i="4688"/>
  <c r="BJ12" i="4688" s="1"/>
  <c r="Y14" i="4688"/>
  <c r="BN12" i="4688" s="1"/>
  <c r="Y29" i="4688"/>
  <c r="AA30" i="4688" s="1"/>
  <c r="BP20" i="4688" s="1"/>
  <c r="AB14" i="4688"/>
  <c r="BQ12" i="4688" s="1"/>
  <c r="Z14" i="4688"/>
  <c r="BO12" i="4688" s="1"/>
  <c r="X14" i="4688"/>
  <c r="BM12" i="4688" s="1"/>
  <c r="S14" i="4688"/>
  <c r="BH12" i="4688" s="1"/>
  <c r="T14" i="4688"/>
  <c r="BI12" i="4688" s="1"/>
  <c r="N23" i="4678"/>
  <c r="R14" i="4688"/>
  <c r="BG12" i="4688" s="1"/>
  <c r="G23" i="4678"/>
  <c r="V18" i="4688"/>
  <c r="BK17" i="4688" s="1"/>
  <c r="U23" i="4684"/>
  <c r="Q14" i="4688"/>
  <c r="BF12" i="4688" s="1"/>
  <c r="AL14" i="4688"/>
  <c r="BZ12" i="4688" s="1"/>
  <c r="Y18" i="4688"/>
  <c r="BN17" i="4688" s="1"/>
  <c r="AJ18" i="4688"/>
  <c r="BX17" i="4688" s="1"/>
  <c r="AJ26" i="4688"/>
  <c r="BX18" i="4688" s="1"/>
  <c r="AK26" i="4688"/>
  <c r="BY18" i="4688" s="1"/>
  <c r="H14" i="4688"/>
  <c r="AX12" i="4688" s="1"/>
  <c r="J14" i="4688"/>
  <c r="AZ12" i="4688" s="1"/>
  <c r="P14" i="4688"/>
  <c r="BE12" i="4688" s="1"/>
  <c r="V29" i="4688"/>
  <c r="T29" i="4688"/>
  <c r="U30" i="4688" s="1"/>
  <c r="BJ20" i="4688" s="1"/>
  <c r="AG29" i="4688"/>
  <c r="AH14" i="4688"/>
  <c r="BV12" i="4688" s="1"/>
  <c r="F29" i="4688"/>
  <c r="I30" i="4688" s="1"/>
  <c r="AY20" i="4688" s="1"/>
  <c r="H18" i="4688"/>
  <c r="AX17" i="4688" s="1"/>
  <c r="U18" i="4688"/>
  <c r="BJ17" i="4688" s="1"/>
  <c r="W26" i="4688"/>
  <c r="BL18" i="4688" s="1"/>
  <c r="AI26" i="4688"/>
  <c r="BW18" i="4688" s="1"/>
  <c r="N23" i="4677"/>
  <c r="T18" i="4688"/>
  <c r="BI17" i="4688" s="1"/>
  <c r="AK30" i="4688"/>
  <c r="BY20" i="4688" s="1"/>
  <c r="AL30" i="4688"/>
  <c r="BZ20" i="4688" s="1"/>
  <c r="S30" i="4688"/>
  <c r="BH20" i="4688" s="1"/>
  <c r="AM30" i="4688"/>
  <c r="CA20" i="4688" s="1"/>
  <c r="E30" i="4688"/>
  <c r="AU20" i="4688" s="1"/>
  <c r="AO30" i="4688"/>
  <c r="CC20" i="4688" s="1"/>
  <c r="R30" i="4688"/>
  <c r="BG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Q30" i="4688"/>
  <c r="BF20" i="4688" s="1"/>
  <c r="P30" i="4688"/>
  <c r="BE20" i="4688" s="1"/>
  <c r="AN30" i="4688"/>
  <c r="CB20" i="4688" s="1"/>
  <c r="G13" i="4681"/>
  <c r="U23" i="4686"/>
  <c r="U13" i="4681"/>
  <c r="N16" i="4681"/>
  <c r="N23" i="4686"/>
  <c r="G23" i="4686"/>
  <c r="U20" i="4681"/>
  <c r="G14" i="4681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30" i="4688" l="1"/>
  <c r="AZ20" i="4688" s="1"/>
  <c r="T30" i="4688"/>
  <c r="BI20" i="4688" s="1"/>
  <c r="AI30" i="4688"/>
  <c r="BW20" i="4688" s="1"/>
  <c r="AG30" i="4688"/>
  <c r="BU20" i="4688" s="1"/>
  <c r="AJ30" i="4688"/>
  <c r="BX20" i="4688" s="1"/>
  <c r="AH30" i="4688"/>
  <c r="BV20" i="4688" s="1"/>
  <c r="G30" i="4688"/>
  <c r="AW20" i="4688" s="1"/>
  <c r="F30" i="4688"/>
  <c r="AV20" i="4688" s="1"/>
  <c r="H30" i="4688"/>
  <c r="AX20" i="4688" s="1"/>
  <c r="V30" i="4688"/>
  <c r="BK20" i="4688" s="1"/>
  <c r="AB30" i="4688"/>
  <c r="BQ20" i="4688" s="1"/>
  <c r="Z30" i="4688"/>
  <c r="BO20" i="4688" s="1"/>
  <c r="X30" i="4688"/>
  <c r="BM20" i="4688" s="1"/>
  <c r="Y30" i="4688"/>
  <c r="BN20" i="4688" s="1"/>
  <c r="W30" i="4688"/>
  <c r="BL20" i="4688" s="1"/>
  <c r="N23" i="4681"/>
  <c r="U23" i="4681"/>
  <c r="G23" i="4681"/>
</calcChain>
</file>

<file path=xl/sharedStrings.xml><?xml version="1.0" encoding="utf-8"?>
<sst xmlns="http://schemas.openxmlformats.org/spreadsheetml/2006/main" count="753" uniqueCount="154">
  <si>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</si>
  <si>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</si>
  <si>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</si>
  <si>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</si>
  <si>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</si>
  <si>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</si>
  <si>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</si>
  <si>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</si>
  <si>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</si>
  <si>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</si>
  <si>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</si>
  <si>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</si>
  <si>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</si>
  <si>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</si>
  <si>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</si>
  <si>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</si>
  <si>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</si>
  <si>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</si>
  <si>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</si>
  <si>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</si>
  <si>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</si>
  <si>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</si>
  <si>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</si>
  <si>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</si>
  <si>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</si>
  <si>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</si>
  <si>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</si>
  <si>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</si>
  <si>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</si>
  <si>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</si>
  <si>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</si>
  <si>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</si>
  <si>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</si>
  <si>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</si>
  <si>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</si>
  <si>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</si>
  <si>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</si>
  <si>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</si>
  <si>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</si>
  <si>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</si>
  <si>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</si>
  <si>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</si>
  <si>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</si>
  <si>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</si>
  <si>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</si>
  <si>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</si>
  <si>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</si>
  <si>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</si>
  <si>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</si>
  <si>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</si>
  <si>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</si>
  <si>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</si>
  <si>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</si>
  <si>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</si>
  <si>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</si>
  <si>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</si>
  <si>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</si>
  <si>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</si>
  <si>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</si>
  <si>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</si>
  <si>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</si>
  <si>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</si>
  <si>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</si>
  <si>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</si>
  <si>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</si>
  <si>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</si>
  <si>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</si>
  <si>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</si>
  <si>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</si>
  <si>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</si>
  <si>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</si>
  <si>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</si>
  <si>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</si>
  <si>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</si>
  <si>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</si>
  <si>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</si>
  <si>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</si>
  <si>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</si>
  <si>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</si>
  <si>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</si>
  <si>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</si>
  <si>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</si>
  <si>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</si>
  <si>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</si>
  <si>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</si>
  <si>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</si>
  <si>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</si>
  <si>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</si>
  <si>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</si>
  <si>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</si>
  <si>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</si>
  <si>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</si>
  <si>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</si>
  <si>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</si>
  <si>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</si>
  <si>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</si>
  <si>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</si>
  <si>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</si>
  <si>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</si>
  <si>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</si>
  <si>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</si>
  <si>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</si>
  <si>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</si>
  <si>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</si>
  <si>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</si>
  <si>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</si>
  <si>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</si>
  <si>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</si>
  <si>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</si>
  <si>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</si>
  <si>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</si>
  <si>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</si>
  <si>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</si>
  <si>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</si>
  <si>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</si>
  <si>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</si>
  <si>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</si>
  <si>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</si>
  <si>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</si>
  <si>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</si>
  <si>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</si>
  <si>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</si>
  <si>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</si>
  <si>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</si>
  <si>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</si>
  <si>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</si>
  <si>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</si>
  <si>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</si>
  <si>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</si>
  <si>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</si>
  <si>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</si>
  <si>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</si>
  <si>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</si>
  <si>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</si>
  <si>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</si>
  <si>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</si>
  <si>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</si>
  <si>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</si>
  <si>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</si>
  <si>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</si>
  <si>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</si>
  <si>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</si>
  <si>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</si>
  <si>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</si>
  <si>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</si>
  <si>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</si>
  <si>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</si>
  <si>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</si>
  <si>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</si>
  <si>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85 X CARRERA 65</t>
  </si>
  <si>
    <t>JULIO VASQUEZ</t>
  </si>
  <si>
    <t>GEOVANNIS GONZALEZ</t>
  </si>
  <si>
    <t>IVAN FONSECA</t>
  </si>
  <si>
    <t>7:45- 8:45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</si>
</sst>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0" fillId="0" borderId="0" xfId="0" applyFont="1" applyAlignment="1">
      <alignment horizontal="center"/>
    </xf>
    <xf numFmtId="0" fontId="21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1" fillId="0" borderId="0" xfId="0" applyFont="1" applyAlignment="1">
      <alignment horizontal="center"/>
    </xf>
    <xf numFmtId="0" fontId="2" fillId="0" borderId="19" xfId="0" applyFont="1" applyBorder="1"/>
    <xf numFmtId="49" fontId="12" fillId="0" borderId="0" xfId="0" applyNumberFormat="1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0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0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248.5</c:v>
                </c:pt>
                <c:pt idx="1">
                  <c:v>239</c:v>
                </c:pt>
                <c:pt idx="2">
                  <c:v>159</c:v>
                </c:pt>
                <c:pt idx="3">
                  <c:v>171</c:v>
                </c:pt>
                <c:pt idx="4">
                  <c:v>204</c:v>
                </c:pt>
                <c:pt idx="5">
                  <c:v>167</c:v>
                </c:pt>
                <c:pt idx="6">
                  <c:v>197.5</c:v>
                </c:pt>
                <c:pt idx="7">
                  <c:v>164.5</c:v>
                </c:pt>
                <c:pt idx="8">
                  <c:v>142.5</c:v>
                </c:pt>
                <c:pt idx="9">
                  <c:v>140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800160"/>
        <c:axId val="149480296"/>
      </c:barChart>
      <c:catAx>
        <c:axId val="14880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480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480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8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'[1]G-2'!$F$10:$F$19</c:f>
              <c:numCache>
                <c:formatCode>General</c:formatCode>
                <c:ptCount val="10"/>
                <c:pt idx="0">
                  <c:v>16.5</c:v>
                </c:pt>
                <c:pt idx="1">
                  <c:v>22.5</c:v>
                </c:pt>
                <c:pt idx="2">
                  <c:v>28</c:v>
                </c:pt>
                <c:pt idx="3">
                  <c:v>17</c:v>
                </c:pt>
                <c:pt idx="4">
                  <c:v>18.5</c:v>
                </c:pt>
                <c:pt idx="5">
                  <c:v>18</c:v>
                </c:pt>
                <c:pt idx="6">
                  <c:v>22</c:v>
                </c:pt>
                <c:pt idx="7">
                  <c:v>9</c:v>
                </c:pt>
                <c:pt idx="8">
                  <c:v>8.5</c:v>
                </c:pt>
                <c:pt idx="9">
                  <c:v>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41104"/>
        <c:axId val="150141496"/>
      </c:barChart>
      <c:catAx>
        <c:axId val="15014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41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414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4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'[1]G-2'!$T$10:$T$21</c:f>
              <c:numCache>
                <c:formatCode>General</c:formatCode>
                <c:ptCount val="12"/>
                <c:pt idx="0">
                  <c:v>6.5</c:v>
                </c:pt>
                <c:pt idx="1">
                  <c:v>9</c:v>
                </c:pt>
                <c:pt idx="2">
                  <c:v>14</c:v>
                </c:pt>
                <c:pt idx="3">
                  <c:v>24</c:v>
                </c:pt>
                <c:pt idx="4">
                  <c:v>10</c:v>
                </c:pt>
                <c:pt idx="5">
                  <c:v>11</c:v>
                </c:pt>
                <c:pt idx="6">
                  <c:v>16.5</c:v>
                </c:pt>
                <c:pt idx="7">
                  <c:v>12</c:v>
                </c:pt>
                <c:pt idx="8">
                  <c:v>24.5</c:v>
                </c:pt>
                <c:pt idx="9">
                  <c:v>21.5</c:v>
                </c:pt>
                <c:pt idx="10">
                  <c:v>11</c:v>
                </c:pt>
                <c:pt idx="11">
                  <c:v>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42280"/>
        <c:axId val="150405056"/>
      </c:barChart>
      <c:catAx>
        <c:axId val="150142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0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05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42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('[1]G-2'!$F$20:$F$22,'[1]G-2'!$M$10:$M$22)</c:f>
              <c:numCache>
                <c:formatCode>General</c:formatCode>
                <c:ptCount val="16"/>
                <c:pt idx="0">
                  <c:v>6.5</c:v>
                </c:pt>
                <c:pt idx="1">
                  <c:v>7</c:v>
                </c:pt>
                <c:pt idx="2">
                  <c:v>11</c:v>
                </c:pt>
                <c:pt idx="3">
                  <c:v>8.5</c:v>
                </c:pt>
                <c:pt idx="4">
                  <c:v>17</c:v>
                </c:pt>
                <c:pt idx="5">
                  <c:v>21.5</c:v>
                </c:pt>
                <c:pt idx="6">
                  <c:v>16</c:v>
                </c:pt>
                <c:pt idx="7">
                  <c:v>10.5</c:v>
                </c:pt>
                <c:pt idx="8">
                  <c:v>11</c:v>
                </c:pt>
                <c:pt idx="9">
                  <c:v>10.5</c:v>
                </c:pt>
                <c:pt idx="10">
                  <c:v>8.5</c:v>
                </c:pt>
                <c:pt idx="11">
                  <c:v>19</c:v>
                </c:pt>
                <c:pt idx="12">
                  <c:v>12.5</c:v>
                </c:pt>
                <c:pt idx="13">
                  <c:v>12.5</c:v>
                </c:pt>
                <c:pt idx="14">
                  <c:v>7.5</c:v>
                </c:pt>
                <c:pt idx="15">
                  <c:v>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405840"/>
        <c:axId val="150406232"/>
      </c:barChart>
      <c:catAx>
        <c:axId val="15040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06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06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05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69</c:v>
                </c:pt>
                <c:pt idx="1">
                  <c:v>80</c:v>
                </c:pt>
                <c:pt idx="2">
                  <c:v>73.5</c:v>
                </c:pt>
                <c:pt idx="3">
                  <c:v>65.5</c:v>
                </c:pt>
                <c:pt idx="4">
                  <c:v>63</c:v>
                </c:pt>
                <c:pt idx="5">
                  <c:v>50</c:v>
                </c:pt>
                <c:pt idx="6">
                  <c:v>56.5</c:v>
                </c:pt>
                <c:pt idx="7">
                  <c:v>70.5</c:v>
                </c:pt>
                <c:pt idx="8">
                  <c:v>82.5</c:v>
                </c:pt>
                <c:pt idx="9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407016"/>
        <c:axId val="150407408"/>
      </c:barChart>
      <c:catAx>
        <c:axId val="150407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0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07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07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82</c:v>
                </c:pt>
                <c:pt idx="1">
                  <c:v>90</c:v>
                </c:pt>
                <c:pt idx="2">
                  <c:v>99</c:v>
                </c:pt>
                <c:pt idx="3">
                  <c:v>110</c:v>
                </c:pt>
                <c:pt idx="4">
                  <c:v>101</c:v>
                </c:pt>
                <c:pt idx="5">
                  <c:v>75</c:v>
                </c:pt>
                <c:pt idx="6">
                  <c:v>107.5</c:v>
                </c:pt>
                <c:pt idx="7">
                  <c:v>73.5</c:v>
                </c:pt>
                <c:pt idx="8">
                  <c:v>93.5</c:v>
                </c:pt>
                <c:pt idx="9">
                  <c:v>78</c:v>
                </c:pt>
                <c:pt idx="10">
                  <c:v>97.5</c:v>
                </c:pt>
                <c:pt idx="11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408192"/>
        <c:axId val="150408584"/>
      </c:barChart>
      <c:catAx>
        <c:axId val="15040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08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08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408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55</c:v>
                </c:pt>
                <c:pt idx="1">
                  <c:v>50.5</c:v>
                </c:pt>
                <c:pt idx="2">
                  <c:v>49.5</c:v>
                </c:pt>
                <c:pt idx="3">
                  <c:v>54</c:v>
                </c:pt>
                <c:pt idx="4">
                  <c:v>55.5</c:v>
                </c:pt>
                <c:pt idx="5">
                  <c:v>63.5</c:v>
                </c:pt>
                <c:pt idx="6">
                  <c:v>64.5</c:v>
                </c:pt>
                <c:pt idx="7">
                  <c:v>61.5</c:v>
                </c:pt>
                <c:pt idx="8">
                  <c:v>66</c:v>
                </c:pt>
                <c:pt idx="9">
                  <c:v>69</c:v>
                </c:pt>
                <c:pt idx="10">
                  <c:v>54.5</c:v>
                </c:pt>
                <c:pt idx="11">
                  <c:v>73.5</c:v>
                </c:pt>
                <c:pt idx="12">
                  <c:v>104</c:v>
                </c:pt>
                <c:pt idx="13">
                  <c:v>83.5</c:v>
                </c:pt>
                <c:pt idx="14">
                  <c:v>77</c:v>
                </c:pt>
                <c:pt idx="15">
                  <c:v>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179640"/>
        <c:axId val="151180032"/>
      </c:barChart>
      <c:catAx>
        <c:axId val="15117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18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180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179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60</c:v>
                </c:pt>
                <c:pt idx="1">
                  <c:v>74.5</c:v>
                </c:pt>
                <c:pt idx="2">
                  <c:v>80.5</c:v>
                </c:pt>
                <c:pt idx="3">
                  <c:v>132</c:v>
                </c:pt>
                <c:pt idx="4">
                  <c:v>69</c:v>
                </c:pt>
                <c:pt idx="5">
                  <c:v>65</c:v>
                </c:pt>
                <c:pt idx="6">
                  <c:v>81.5</c:v>
                </c:pt>
                <c:pt idx="7">
                  <c:v>72.5</c:v>
                </c:pt>
                <c:pt idx="8">
                  <c:v>95</c:v>
                </c:pt>
                <c:pt idx="9">
                  <c:v>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180816"/>
        <c:axId val="151181208"/>
      </c:barChart>
      <c:catAx>
        <c:axId val="15118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181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181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18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94.5</c:v>
                </c:pt>
                <c:pt idx="1">
                  <c:v>106</c:v>
                </c:pt>
                <c:pt idx="2">
                  <c:v>86</c:v>
                </c:pt>
                <c:pt idx="3">
                  <c:v>78</c:v>
                </c:pt>
                <c:pt idx="4">
                  <c:v>84</c:v>
                </c:pt>
                <c:pt idx="5">
                  <c:v>84.5</c:v>
                </c:pt>
                <c:pt idx="6">
                  <c:v>101</c:v>
                </c:pt>
                <c:pt idx="7">
                  <c:v>103</c:v>
                </c:pt>
                <c:pt idx="8">
                  <c:v>104</c:v>
                </c:pt>
                <c:pt idx="9">
                  <c:v>113</c:v>
                </c:pt>
                <c:pt idx="10">
                  <c:v>104</c:v>
                </c:pt>
                <c:pt idx="11">
                  <c:v>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181992"/>
        <c:axId val="151182384"/>
      </c:barChart>
      <c:catAx>
        <c:axId val="15118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18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182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181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67</c:v>
                </c:pt>
                <c:pt idx="1">
                  <c:v>63.5</c:v>
                </c:pt>
                <c:pt idx="2">
                  <c:v>65.5</c:v>
                </c:pt>
                <c:pt idx="3">
                  <c:v>82</c:v>
                </c:pt>
                <c:pt idx="4">
                  <c:v>93</c:v>
                </c:pt>
                <c:pt idx="5">
                  <c:v>103</c:v>
                </c:pt>
                <c:pt idx="6">
                  <c:v>117.5</c:v>
                </c:pt>
                <c:pt idx="7">
                  <c:v>113.5</c:v>
                </c:pt>
                <c:pt idx="8">
                  <c:v>99</c:v>
                </c:pt>
                <c:pt idx="9">
                  <c:v>91.5</c:v>
                </c:pt>
                <c:pt idx="10">
                  <c:v>64</c:v>
                </c:pt>
                <c:pt idx="11">
                  <c:v>74.5</c:v>
                </c:pt>
                <c:pt idx="12">
                  <c:v>87.5</c:v>
                </c:pt>
                <c:pt idx="13">
                  <c:v>83.5</c:v>
                </c:pt>
                <c:pt idx="14">
                  <c:v>68.5</c:v>
                </c:pt>
                <c:pt idx="15">
                  <c:v>67.5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96376"/>
        <c:axId val="185696768"/>
      </c:barChart>
      <c:catAx>
        <c:axId val="185696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9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96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96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'[1]G-4'!$F$10:$F$19</c:f>
              <c:numCache>
                <c:formatCode>General</c:formatCode>
                <c:ptCount val="10"/>
                <c:pt idx="0">
                  <c:v>97.5</c:v>
                </c:pt>
                <c:pt idx="1">
                  <c:v>65</c:v>
                </c:pt>
                <c:pt idx="2">
                  <c:v>96</c:v>
                </c:pt>
                <c:pt idx="3">
                  <c:v>72</c:v>
                </c:pt>
                <c:pt idx="4">
                  <c:v>78</c:v>
                </c:pt>
                <c:pt idx="5">
                  <c:v>95</c:v>
                </c:pt>
                <c:pt idx="6">
                  <c:v>79.5</c:v>
                </c:pt>
                <c:pt idx="7">
                  <c:v>61.5</c:v>
                </c:pt>
                <c:pt idx="8">
                  <c:v>61.5</c:v>
                </c:pt>
                <c:pt idx="9">
                  <c:v>63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97552"/>
        <c:axId val="185697944"/>
      </c:barChart>
      <c:catAx>
        <c:axId val="18569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97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97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9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104.5</c:v>
                </c:pt>
                <c:pt idx="1">
                  <c:v>112.5</c:v>
                </c:pt>
                <c:pt idx="2">
                  <c:v>146</c:v>
                </c:pt>
                <c:pt idx="3">
                  <c:v>150.5</c:v>
                </c:pt>
                <c:pt idx="4">
                  <c:v>167.5</c:v>
                </c:pt>
                <c:pt idx="5">
                  <c:v>238</c:v>
                </c:pt>
                <c:pt idx="6">
                  <c:v>224.5</c:v>
                </c:pt>
                <c:pt idx="7">
                  <c:v>202.5</c:v>
                </c:pt>
                <c:pt idx="8">
                  <c:v>198</c:v>
                </c:pt>
                <c:pt idx="9">
                  <c:v>223</c:v>
                </c:pt>
                <c:pt idx="10">
                  <c:v>182</c:v>
                </c:pt>
                <c:pt idx="11">
                  <c:v>206.5</c:v>
                </c:pt>
                <c:pt idx="12">
                  <c:v>255</c:v>
                </c:pt>
                <c:pt idx="13">
                  <c:v>199.5</c:v>
                </c:pt>
                <c:pt idx="14">
                  <c:v>206.5</c:v>
                </c:pt>
                <c:pt idx="15">
                  <c:v>186.5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8171128"/>
        <c:axId val="149622216"/>
      </c:barChart>
      <c:catAx>
        <c:axId val="148171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62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622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8171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'[1]G-4'!$T$10:$T$21</c:f>
              <c:numCache>
                <c:formatCode>General</c:formatCode>
                <c:ptCount val="12"/>
                <c:pt idx="0">
                  <c:v>79.5</c:v>
                </c:pt>
                <c:pt idx="1">
                  <c:v>92</c:v>
                </c:pt>
                <c:pt idx="2">
                  <c:v>97.5</c:v>
                </c:pt>
                <c:pt idx="3">
                  <c:v>96.5</c:v>
                </c:pt>
                <c:pt idx="4">
                  <c:v>74</c:v>
                </c:pt>
                <c:pt idx="5">
                  <c:v>83.5</c:v>
                </c:pt>
                <c:pt idx="6">
                  <c:v>97</c:v>
                </c:pt>
                <c:pt idx="7">
                  <c:v>112.5</c:v>
                </c:pt>
                <c:pt idx="8">
                  <c:v>114</c:v>
                </c:pt>
                <c:pt idx="9">
                  <c:v>93.5</c:v>
                </c:pt>
                <c:pt idx="10">
                  <c:v>126.5</c:v>
                </c:pt>
                <c:pt idx="11">
                  <c:v>126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98728"/>
        <c:axId val="185699120"/>
      </c:barChart>
      <c:catAx>
        <c:axId val="185698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9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99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98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('[1]G-4'!$F$20:$F$22,'[1]G-4'!$M$10:$M$22)</c:f>
              <c:numCache>
                <c:formatCode>General</c:formatCode>
                <c:ptCount val="16"/>
                <c:pt idx="0">
                  <c:v>65</c:v>
                </c:pt>
                <c:pt idx="1">
                  <c:v>69</c:v>
                </c:pt>
                <c:pt idx="2">
                  <c:v>78</c:v>
                </c:pt>
                <c:pt idx="3">
                  <c:v>88</c:v>
                </c:pt>
                <c:pt idx="4">
                  <c:v>118</c:v>
                </c:pt>
                <c:pt idx="5">
                  <c:v>137</c:v>
                </c:pt>
                <c:pt idx="6">
                  <c:v>146.5</c:v>
                </c:pt>
                <c:pt idx="7">
                  <c:v>129</c:v>
                </c:pt>
                <c:pt idx="8">
                  <c:v>131</c:v>
                </c:pt>
                <c:pt idx="9">
                  <c:v>123.5</c:v>
                </c:pt>
                <c:pt idx="10">
                  <c:v>70</c:v>
                </c:pt>
                <c:pt idx="11">
                  <c:v>88</c:v>
                </c:pt>
                <c:pt idx="12">
                  <c:v>88</c:v>
                </c:pt>
                <c:pt idx="13">
                  <c:v>91.5</c:v>
                </c:pt>
                <c:pt idx="14">
                  <c:v>84</c:v>
                </c:pt>
                <c:pt idx="15">
                  <c:v>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699904"/>
        <c:axId val="185368672"/>
      </c:barChart>
      <c:catAx>
        <c:axId val="18569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6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68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69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401</c:v>
                </c:pt>
                <c:pt idx="1">
                  <c:v>434.5</c:v>
                </c:pt>
                <c:pt idx="2">
                  <c:v>367</c:v>
                </c:pt>
                <c:pt idx="3">
                  <c:v>413</c:v>
                </c:pt>
                <c:pt idx="4">
                  <c:v>368</c:v>
                </c:pt>
                <c:pt idx="5">
                  <c:v>304.5</c:v>
                </c:pt>
                <c:pt idx="6">
                  <c:v>370</c:v>
                </c:pt>
                <c:pt idx="7">
                  <c:v>336</c:v>
                </c:pt>
                <c:pt idx="8">
                  <c:v>358.5</c:v>
                </c:pt>
                <c:pt idx="9">
                  <c:v>330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369456"/>
        <c:axId val="185369848"/>
      </c:barChart>
      <c:catAx>
        <c:axId val="18536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69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69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69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369.5</c:v>
                </c:pt>
                <c:pt idx="1">
                  <c:v>407.5</c:v>
                </c:pt>
                <c:pt idx="2">
                  <c:v>410.5</c:v>
                </c:pt>
                <c:pt idx="3">
                  <c:v>417.5</c:v>
                </c:pt>
                <c:pt idx="4">
                  <c:v>423</c:v>
                </c:pt>
                <c:pt idx="5">
                  <c:v>359.5</c:v>
                </c:pt>
                <c:pt idx="6">
                  <c:v>482</c:v>
                </c:pt>
                <c:pt idx="7">
                  <c:v>414.5</c:v>
                </c:pt>
                <c:pt idx="8">
                  <c:v>507</c:v>
                </c:pt>
                <c:pt idx="9">
                  <c:v>453</c:v>
                </c:pt>
                <c:pt idx="10">
                  <c:v>439.5</c:v>
                </c:pt>
                <c:pt idx="11">
                  <c:v>410.5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370632"/>
        <c:axId val="185371024"/>
      </c:barChart>
      <c:catAx>
        <c:axId val="185370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7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71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70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246.5</c:v>
                </c:pt>
                <c:pt idx="1">
                  <c:v>235</c:v>
                </c:pt>
                <c:pt idx="2">
                  <c:v>273</c:v>
                </c:pt>
                <c:pt idx="3">
                  <c:v>308</c:v>
                </c:pt>
                <c:pt idx="4">
                  <c:v>325.5</c:v>
                </c:pt>
                <c:pt idx="5">
                  <c:v>432</c:v>
                </c:pt>
                <c:pt idx="6">
                  <c:v>431</c:v>
                </c:pt>
                <c:pt idx="7">
                  <c:v>413</c:v>
                </c:pt>
                <c:pt idx="8">
                  <c:v>390</c:v>
                </c:pt>
                <c:pt idx="9">
                  <c:v>408</c:v>
                </c:pt>
                <c:pt idx="10">
                  <c:v>327</c:v>
                </c:pt>
                <c:pt idx="11">
                  <c:v>396</c:v>
                </c:pt>
                <c:pt idx="12">
                  <c:v>489.5</c:v>
                </c:pt>
                <c:pt idx="13">
                  <c:v>409</c:v>
                </c:pt>
                <c:pt idx="14">
                  <c:v>375.5</c:v>
                </c:pt>
                <c:pt idx="15">
                  <c:v>340.5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5371808"/>
        <c:axId val="185372200"/>
      </c:barChart>
      <c:catAx>
        <c:axId val="18537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72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72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537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817.5</c:v>
                </c:pt>
                <c:pt idx="4">
                  <c:v>773</c:v>
                </c:pt>
                <c:pt idx="5">
                  <c:v>701</c:v>
                </c:pt>
                <c:pt idx="6">
                  <c:v>739.5</c:v>
                </c:pt>
                <c:pt idx="7">
                  <c:v>733</c:v>
                </c:pt>
                <c:pt idx="8">
                  <c:v>671.5</c:v>
                </c:pt>
                <c:pt idx="9">
                  <c:v>644.5</c:v>
                </c:pt>
                <c:pt idx="13">
                  <c:v>513.5</c:v>
                </c:pt>
                <c:pt idx="14">
                  <c:v>576.5</c:v>
                </c:pt>
                <c:pt idx="15">
                  <c:v>702</c:v>
                </c:pt>
                <c:pt idx="16">
                  <c:v>780.5</c:v>
                </c:pt>
                <c:pt idx="17">
                  <c:v>832.5</c:v>
                </c:pt>
                <c:pt idx="18">
                  <c:v>863</c:v>
                </c:pt>
                <c:pt idx="19">
                  <c:v>848</c:v>
                </c:pt>
                <c:pt idx="20">
                  <c:v>805.5</c:v>
                </c:pt>
                <c:pt idx="21">
                  <c:v>809.5</c:v>
                </c:pt>
                <c:pt idx="22">
                  <c:v>866.5</c:v>
                </c:pt>
                <c:pt idx="23">
                  <c:v>843</c:v>
                </c:pt>
                <c:pt idx="24">
                  <c:v>867.5</c:v>
                </c:pt>
                <c:pt idx="25">
                  <c:v>847.5</c:v>
                </c:pt>
                <c:pt idx="29">
                  <c:v>744.5</c:v>
                </c:pt>
                <c:pt idx="30">
                  <c:v>786</c:v>
                </c:pt>
                <c:pt idx="31">
                  <c:v>767</c:v>
                </c:pt>
                <c:pt idx="32">
                  <c:v>817.5</c:v>
                </c:pt>
                <c:pt idx="33">
                  <c:v>827.5</c:v>
                </c:pt>
                <c:pt idx="34">
                  <c:v>869</c:v>
                </c:pt>
                <c:pt idx="35">
                  <c:v>930.5</c:v>
                </c:pt>
                <c:pt idx="36">
                  <c:v>900.5</c:v>
                </c:pt>
                <c:pt idx="37">
                  <c:v>884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163</c:v>
                </c:pt>
                <c:pt idx="4">
                  <c:v>171.5</c:v>
                </c:pt>
                <c:pt idx="5">
                  <c:v>153</c:v>
                </c:pt>
                <c:pt idx="6">
                  <c:v>133.5</c:v>
                </c:pt>
                <c:pt idx="7">
                  <c:v>117.5</c:v>
                </c:pt>
                <c:pt idx="8">
                  <c:v>124</c:v>
                </c:pt>
                <c:pt idx="9">
                  <c:v>128.5</c:v>
                </c:pt>
                <c:pt idx="13">
                  <c:v>62</c:v>
                </c:pt>
                <c:pt idx="14">
                  <c:v>51.5</c:v>
                </c:pt>
                <c:pt idx="15">
                  <c:v>70.5</c:v>
                </c:pt>
                <c:pt idx="16">
                  <c:v>83</c:v>
                </c:pt>
                <c:pt idx="17">
                  <c:v>97</c:v>
                </c:pt>
                <c:pt idx="18">
                  <c:v>114.5</c:v>
                </c:pt>
                <c:pt idx="19">
                  <c:v>111.5</c:v>
                </c:pt>
                <c:pt idx="20">
                  <c:v>113.5</c:v>
                </c:pt>
                <c:pt idx="21">
                  <c:v>119.5</c:v>
                </c:pt>
                <c:pt idx="22">
                  <c:v>135.5</c:v>
                </c:pt>
                <c:pt idx="23">
                  <c:v>153.5</c:v>
                </c:pt>
                <c:pt idx="24">
                  <c:v>150.5</c:v>
                </c:pt>
                <c:pt idx="25">
                  <c:v>128</c:v>
                </c:pt>
                <c:pt idx="29">
                  <c:v>115</c:v>
                </c:pt>
                <c:pt idx="30">
                  <c:v>118.5</c:v>
                </c:pt>
                <c:pt idx="31">
                  <c:v>126</c:v>
                </c:pt>
                <c:pt idx="32">
                  <c:v>123.5</c:v>
                </c:pt>
                <c:pt idx="33">
                  <c:v>122</c:v>
                </c:pt>
                <c:pt idx="34">
                  <c:v>152</c:v>
                </c:pt>
                <c:pt idx="35">
                  <c:v>152.5</c:v>
                </c:pt>
                <c:pt idx="36">
                  <c:v>147</c:v>
                </c:pt>
                <c:pt idx="37">
                  <c:v>157.5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288</c:v>
                </c:pt>
                <c:pt idx="4">
                  <c:v>282</c:v>
                </c:pt>
                <c:pt idx="5">
                  <c:v>252</c:v>
                </c:pt>
                <c:pt idx="6">
                  <c:v>235</c:v>
                </c:pt>
                <c:pt idx="7">
                  <c:v>240</c:v>
                </c:pt>
                <c:pt idx="8">
                  <c:v>259.5</c:v>
                </c:pt>
                <c:pt idx="9">
                  <c:v>299.5</c:v>
                </c:pt>
                <c:pt idx="13">
                  <c:v>209</c:v>
                </c:pt>
                <c:pt idx="14">
                  <c:v>209.5</c:v>
                </c:pt>
                <c:pt idx="15">
                  <c:v>222.5</c:v>
                </c:pt>
                <c:pt idx="16">
                  <c:v>237.5</c:v>
                </c:pt>
                <c:pt idx="17">
                  <c:v>245</c:v>
                </c:pt>
                <c:pt idx="18">
                  <c:v>255.5</c:v>
                </c:pt>
                <c:pt idx="19">
                  <c:v>261</c:v>
                </c:pt>
                <c:pt idx="20">
                  <c:v>251</c:v>
                </c:pt>
                <c:pt idx="21">
                  <c:v>263</c:v>
                </c:pt>
                <c:pt idx="22">
                  <c:v>301</c:v>
                </c:pt>
                <c:pt idx="23">
                  <c:v>315.5</c:v>
                </c:pt>
                <c:pt idx="24">
                  <c:v>338</c:v>
                </c:pt>
                <c:pt idx="25">
                  <c:v>332</c:v>
                </c:pt>
                <c:pt idx="29">
                  <c:v>381</c:v>
                </c:pt>
                <c:pt idx="30">
                  <c:v>400</c:v>
                </c:pt>
                <c:pt idx="31">
                  <c:v>385</c:v>
                </c:pt>
                <c:pt idx="32">
                  <c:v>393.5</c:v>
                </c:pt>
                <c:pt idx="33">
                  <c:v>357</c:v>
                </c:pt>
                <c:pt idx="34">
                  <c:v>349.5</c:v>
                </c:pt>
                <c:pt idx="35">
                  <c:v>352.5</c:v>
                </c:pt>
                <c:pt idx="36">
                  <c:v>342.5</c:v>
                </c:pt>
                <c:pt idx="37">
                  <c:v>354.5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347</c:v>
                </c:pt>
                <c:pt idx="4">
                  <c:v>356</c:v>
                </c:pt>
                <c:pt idx="5">
                  <c:v>346.5</c:v>
                </c:pt>
                <c:pt idx="6">
                  <c:v>347.5</c:v>
                </c:pt>
                <c:pt idx="7">
                  <c:v>288</c:v>
                </c:pt>
                <c:pt idx="8">
                  <c:v>314</c:v>
                </c:pt>
                <c:pt idx="9">
                  <c:v>322</c:v>
                </c:pt>
                <c:pt idx="13">
                  <c:v>278</c:v>
                </c:pt>
                <c:pt idx="14">
                  <c:v>304</c:v>
                </c:pt>
                <c:pt idx="15">
                  <c:v>343.5</c:v>
                </c:pt>
                <c:pt idx="16">
                  <c:v>395.5</c:v>
                </c:pt>
                <c:pt idx="17">
                  <c:v>427</c:v>
                </c:pt>
                <c:pt idx="18">
                  <c:v>433</c:v>
                </c:pt>
                <c:pt idx="19">
                  <c:v>421.5</c:v>
                </c:pt>
                <c:pt idx="20">
                  <c:v>368</c:v>
                </c:pt>
                <c:pt idx="21">
                  <c:v>329</c:v>
                </c:pt>
                <c:pt idx="22">
                  <c:v>317.5</c:v>
                </c:pt>
                <c:pt idx="23">
                  <c:v>309.5</c:v>
                </c:pt>
                <c:pt idx="24">
                  <c:v>314</c:v>
                </c:pt>
                <c:pt idx="25">
                  <c:v>307</c:v>
                </c:pt>
                <c:pt idx="29">
                  <c:v>364.5</c:v>
                </c:pt>
                <c:pt idx="30">
                  <c:v>354</c:v>
                </c:pt>
                <c:pt idx="31">
                  <c:v>332.5</c:v>
                </c:pt>
                <c:pt idx="32">
                  <c:v>347.5</c:v>
                </c:pt>
                <c:pt idx="33">
                  <c:v>372.5</c:v>
                </c:pt>
                <c:pt idx="34">
                  <c:v>392.5</c:v>
                </c:pt>
                <c:pt idx="35">
                  <c:v>421</c:v>
                </c:pt>
                <c:pt idx="36">
                  <c:v>424</c:v>
                </c:pt>
                <c:pt idx="37">
                  <c:v>414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1615.5</c:v>
                </c:pt>
                <c:pt idx="4">
                  <c:v>1582.5</c:v>
                </c:pt>
                <c:pt idx="5">
                  <c:v>1452.5</c:v>
                </c:pt>
                <c:pt idx="6">
                  <c:v>1455.5</c:v>
                </c:pt>
                <c:pt idx="7">
                  <c:v>1378.5</c:v>
                </c:pt>
                <c:pt idx="8">
                  <c:v>1369</c:v>
                </c:pt>
                <c:pt idx="9">
                  <c:v>1394.5</c:v>
                </c:pt>
                <c:pt idx="13">
                  <c:v>1062.5</c:v>
                </c:pt>
                <c:pt idx="14">
                  <c:v>1141.5</c:v>
                </c:pt>
                <c:pt idx="15">
                  <c:v>1338.5</c:v>
                </c:pt>
                <c:pt idx="16">
                  <c:v>1496.5</c:v>
                </c:pt>
                <c:pt idx="17">
                  <c:v>1601.5</c:v>
                </c:pt>
                <c:pt idx="18">
                  <c:v>1666</c:v>
                </c:pt>
                <c:pt idx="19">
                  <c:v>1642</c:v>
                </c:pt>
                <c:pt idx="20">
                  <c:v>1538</c:v>
                </c:pt>
                <c:pt idx="21">
                  <c:v>1521</c:v>
                </c:pt>
                <c:pt idx="22">
                  <c:v>1620.5</c:v>
                </c:pt>
                <c:pt idx="23">
                  <c:v>1621.5</c:v>
                </c:pt>
                <c:pt idx="24">
                  <c:v>1670</c:v>
                </c:pt>
                <c:pt idx="25">
                  <c:v>1614.5</c:v>
                </c:pt>
                <c:pt idx="29">
                  <c:v>1605</c:v>
                </c:pt>
                <c:pt idx="30">
                  <c:v>1658.5</c:v>
                </c:pt>
                <c:pt idx="31">
                  <c:v>1610.5</c:v>
                </c:pt>
                <c:pt idx="32">
                  <c:v>1682</c:v>
                </c:pt>
                <c:pt idx="33">
                  <c:v>1679</c:v>
                </c:pt>
                <c:pt idx="34">
                  <c:v>1763</c:v>
                </c:pt>
                <c:pt idx="35">
                  <c:v>1856.5</c:v>
                </c:pt>
                <c:pt idx="36">
                  <c:v>1814</c:v>
                </c:pt>
                <c:pt idx="37">
                  <c:v>1810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22360"/>
        <c:axId val="186122752"/>
      </c:lineChart>
      <c:catAx>
        <c:axId val="1861223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12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227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1223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174</c:v>
                </c:pt>
                <c:pt idx="1">
                  <c:v>184.5</c:v>
                </c:pt>
                <c:pt idx="2">
                  <c:v>188</c:v>
                </c:pt>
                <c:pt idx="3">
                  <c:v>198</c:v>
                </c:pt>
                <c:pt idx="4">
                  <c:v>215.5</c:v>
                </c:pt>
                <c:pt idx="5">
                  <c:v>165.5</c:v>
                </c:pt>
                <c:pt idx="6">
                  <c:v>238.5</c:v>
                </c:pt>
                <c:pt idx="7">
                  <c:v>208</c:v>
                </c:pt>
                <c:pt idx="8">
                  <c:v>257</c:v>
                </c:pt>
                <c:pt idx="9">
                  <c:v>227</c:v>
                </c:pt>
                <c:pt idx="10">
                  <c:v>208.5</c:v>
                </c:pt>
                <c:pt idx="11">
                  <c:v>191.5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601712"/>
        <c:axId val="149950136"/>
      </c:barChart>
      <c:catAx>
        <c:axId val="14960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950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950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60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'[1]G-1'!$A$10:$A$19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'[1]G-1'!$F$10:$F$19</c:f>
              <c:numCache>
                <c:formatCode>General</c:formatCode>
                <c:ptCount val="10"/>
                <c:pt idx="0">
                  <c:v>162</c:v>
                </c:pt>
                <c:pt idx="1">
                  <c:v>233.5</c:v>
                </c:pt>
                <c:pt idx="2">
                  <c:v>260.5</c:v>
                </c:pt>
                <c:pt idx="3">
                  <c:v>168</c:v>
                </c:pt>
                <c:pt idx="4">
                  <c:v>133.5</c:v>
                </c:pt>
                <c:pt idx="5">
                  <c:v>139</c:v>
                </c:pt>
                <c:pt idx="6">
                  <c:v>116</c:v>
                </c:pt>
                <c:pt idx="7">
                  <c:v>120.5</c:v>
                </c:pt>
                <c:pt idx="8">
                  <c:v>106</c:v>
                </c:pt>
                <c:pt idx="9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584768"/>
        <c:axId val="149582120"/>
      </c:barChart>
      <c:catAx>
        <c:axId val="14958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582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582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58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('[1]G-1'!$F$20:$F$22,'[1]G-1'!$M$10:$M$22)</c:f>
              <c:numCache>
                <c:formatCode>General</c:formatCode>
                <c:ptCount val="16"/>
                <c:pt idx="0">
                  <c:v>100.5</c:v>
                </c:pt>
                <c:pt idx="1">
                  <c:v>47.5</c:v>
                </c:pt>
                <c:pt idx="2">
                  <c:v>69</c:v>
                </c:pt>
                <c:pt idx="3">
                  <c:v>120.5</c:v>
                </c:pt>
                <c:pt idx="4">
                  <c:v>98.5</c:v>
                </c:pt>
                <c:pt idx="5">
                  <c:v>125.5</c:v>
                </c:pt>
                <c:pt idx="6">
                  <c:v>105.5</c:v>
                </c:pt>
                <c:pt idx="7">
                  <c:v>87</c:v>
                </c:pt>
                <c:pt idx="8">
                  <c:v>90</c:v>
                </c:pt>
                <c:pt idx="9">
                  <c:v>111</c:v>
                </c:pt>
                <c:pt idx="10">
                  <c:v>150.5</c:v>
                </c:pt>
                <c:pt idx="11">
                  <c:v>215</c:v>
                </c:pt>
                <c:pt idx="12">
                  <c:v>220.5</c:v>
                </c:pt>
                <c:pt idx="13">
                  <c:v>199</c:v>
                </c:pt>
                <c:pt idx="14">
                  <c:v>190.5</c:v>
                </c:pt>
                <c:pt idx="15">
                  <c:v>189.5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739240"/>
        <c:axId val="149743720"/>
      </c:barChart>
      <c:catAx>
        <c:axId val="149739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743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743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739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'[1]G-1'!$T$10:$T$21</c:f>
              <c:numCache>
                <c:formatCode>General</c:formatCode>
                <c:ptCount val="12"/>
                <c:pt idx="0">
                  <c:v>88</c:v>
                </c:pt>
                <c:pt idx="1">
                  <c:v>135</c:v>
                </c:pt>
                <c:pt idx="2">
                  <c:v>109.5</c:v>
                </c:pt>
                <c:pt idx="3">
                  <c:v>147.5</c:v>
                </c:pt>
                <c:pt idx="4">
                  <c:v>131</c:v>
                </c:pt>
                <c:pt idx="5">
                  <c:v>166</c:v>
                </c:pt>
                <c:pt idx="6">
                  <c:v>131</c:v>
                </c:pt>
                <c:pt idx="7">
                  <c:v>149.5</c:v>
                </c:pt>
                <c:pt idx="8">
                  <c:v>162.5</c:v>
                </c:pt>
                <c:pt idx="9">
                  <c:v>162.5</c:v>
                </c:pt>
                <c:pt idx="10">
                  <c:v>148.5</c:v>
                </c:pt>
                <c:pt idx="11">
                  <c:v>149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969080"/>
        <c:axId val="147968688"/>
      </c:barChart>
      <c:catAx>
        <c:axId val="147969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96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968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969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23.5</c:v>
                </c:pt>
                <c:pt idx="1">
                  <c:v>41</c:v>
                </c:pt>
                <c:pt idx="2">
                  <c:v>54</c:v>
                </c:pt>
                <c:pt idx="3">
                  <c:v>44.5</c:v>
                </c:pt>
                <c:pt idx="4">
                  <c:v>32</c:v>
                </c:pt>
                <c:pt idx="5">
                  <c:v>22.5</c:v>
                </c:pt>
                <c:pt idx="6">
                  <c:v>34.5</c:v>
                </c:pt>
                <c:pt idx="7">
                  <c:v>28.5</c:v>
                </c:pt>
                <c:pt idx="8">
                  <c:v>38.5</c:v>
                </c:pt>
                <c:pt idx="9">
                  <c:v>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967904"/>
        <c:axId val="147969864"/>
      </c:barChart>
      <c:catAx>
        <c:axId val="14796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969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969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967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19</c:v>
                </c:pt>
                <c:pt idx="1">
                  <c:v>27</c:v>
                </c:pt>
                <c:pt idx="2">
                  <c:v>37.5</c:v>
                </c:pt>
                <c:pt idx="3">
                  <c:v>31.5</c:v>
                </c:pt>
                <c:pt idx="4">
                  <c:v>22.5</c:v>
                </c:pt>
                <c:pt idx="5">
                  <c:v>34.5</c:v>
                </c:pt>
                <c:pt idx="6">
                  <c:v>35</c:v>
                </c:pt>
                <c:pt idx="7">
                  <c:v>30</c:v>
                </c:pt>
                <c:pt idx="8">
                  <c:v>52.5</c:v>
                </c:pt>
                <c:pt idx="9">
                  <c:v>35</c:v>
                </c:pt>
                <c:pt idx="10">
                  <c:v>29.5</c:v>
                </c:pt>
                <c:pt idx="11">
                  <c:v>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7969472"/>
        <c:axId val="150139144"/>
      </c:barChart>
      <c:catAx>
        <c:axId val="14796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39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39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7969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'G-1'!$A$57:$A$72</c:f>
              <c:numCache>
                <c:formatCode>General</c:formatCode>
                <c:ptCount val="16"/>
              </c:numCache>
            </c:num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20</c:v>
                </c:pt>
                <c:pt idx="1">
                  <c:v>8.5</c:v>
                </c:pt>
                <c:pt idx="2">
                  <c:v>12</c:v>
                </c:pt>
                <c:pt idx="3">
                  <c:v>21.5</c:v>
                </c:pt>
                <c:pt idx="4">
                  <c:v>9.5</c:v>
                </c:pt>
                <c:pt idx="5">
                  <c:v>27.5</c:v>
                </c:pt>
                <c:pt idx="6">
                  <c:v>24.5</c:v>
                </c:pt>
                <c:pt idx="7">
                  <c:v>35.5</c:v>
                </c:pt>
                <c:pt idx="8">
                  <c:v>27</c:v>
                </c:pt>
                <c:pt idx="9">
                  <c:v>24.5</c:v>
                </c:pt>
                <c:pt idx="10">
                  <c:v>26.5</c:v>
                </c:pt>
                <c:pt idx="11">
                  <c:v>41.5</c:v>
                </c:pt>
                <c:pt idx="12">
                  <c:v>43</c:v>
                </c:pt>
                <c:pt idx="13">
                  <c:v>42.5</c:v>
                </c:pt>
                <c:pt idx="14">
                  <c:v>23.5</c:v>
                </c:pt>
                <c:pt idx="15">
                  <c:v>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139928"/>
        <c:axId val="150140320"/>
      </c:barChart>
      <c:catAx>
        <c:axId val="150139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4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40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139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25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85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86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84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85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86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8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85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86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13" name="Line 84"/>
        <xdr:cNvSpPr>
          <a:spLocks noChangeShapeType="1"/>
        </xdr:cNvSpPr>
      </xdr:nvSpPr>
      <xdr:spPr bwMode="auto">
        <a:xfrm>
          <a:off x="104775" y="3171825"/>
          <a:ext cx="240030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4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5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6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7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8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9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20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21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22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23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.A%20-%20V.D.%20CL%2085%20-%20CR%2065(05-02-201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"/>
      <sheetName val="G-2"/>
      <sheetName val="G-4"/>
      <sheetName val="G-Totales"/>
      <sheetName val="DIRECCIONALIDAD"/>
      <sheetName val="DIAGRAMA DE VOL"/>
    </sheetNames>
    <sheetDataSet>
      <sheetData sheetId="0">
        <row r="4">
          <cell r="E4" t="str">
            <v>DE OBRA</v>
          </cell>
        </row>
        <row r="5">
          <cell r="D5" t="str">
            <v>CALLE 85 X CARRERA 65</v>
          </cell>
        </row>
        <row r="6">
          <cell r="S6">
            <v>41310</v>
          </cell>
        </row>
        <row r="10">
          <cell r="A10" t="str">
            <v>7:30 7:45</v>
          </cell>
          <cell r="F10">
            <v>162</v>
          </cell>
          <cell r="M10">
            <v>120.5</v>
          </cell>
          <cell r="O10" t="str">
            <v>16:00 16:15</v>
          </cell>
          <cell r="T10">
            <v>88</v>
          </cell>
        </row>
        <row r="11">
          <cell r="A11" t="str">
            <v>7:45 8:00</v>
          </cell>
          <cell r="F11">
            <v>233.5</v>
          </cell>
          <cell r="M11">
            <v>98.5</v>
          </cell>
          <cell r="O11" t="str">
            <v>16:15 16:30</v>
          </cell>
          <cell r="T11">
            <v>135</v>
          </cell>
        </row>
        <row r="12">
          <cell r="A12" t="str">
            <v>8:00 8:15</v>
          </cell>
          <cell r="F12">
            <v>260.5</v>
          </cell>
          <cell r="M12">
            <v>125.5</v>
          </cell>
          <cell r="O12" t="str">
            <v>16:30 16:45</v>
          </cell>
          <cell r="T12">
            <v>109.5</v>
          </cell>
        </row>
        <row r="13">
          <cell r="A13" t="str">
            <v>8:15 8:30</v>
          </cell>
          <cell r="F13">
            <v>168</v>
          </cell>
          <cell r="M13">
            <v>105.5</v>
          </cell>
          <cell r="O13" t="str">
            <v>16:45 17:00</v>
          </cell>
          <cell r="T13">
            <v>147.5</v>
          </cell>
        </row>
        <row r="14">
          <cell r="A14" t="str">
            <v>8:30 8:45</v>
          </cell>
          <cell r="F14">
            <v>133.5</v>
          </cell>
          <cell r="M14">
            <v>87</v>
          </cell>
          <cell r="O14" t="str">
            <v>17:00 17:15</v>
          </cell>
          <cell r="T14">
            <v>131</v>
          </cell>
        </row>
        <row r="15">
          <cell r="A15" t="str">
            <v>8:45 9:00</v>
          </cell>
          <cell r="F15">
            <v>139</v>
          </cell>
          <cell r="M15">
            <v>90</v>
          </cell>
          <cell r="O15" t="str">
            <v>17:15 17:30</v>
          </cell>
          <cell r="T15">
            <v>166</v>
          </cell>
        </row>
        <row r="16">
          <cell r="A16" t="str">
            <v>9:00 9:15</v>
          </cell>
          <cell r="F16">
            <v>116</v>
          </cell>
          <cell r="M16">
            <v>111</v>
          </cell>
          <cell r="O16" t="str">
            <v>17:30 17:45</v>
          </cell>
          <cell r="T16">
            <v>131</v>
          </cell>
        </row>
        <row r="17">
          <cell r="A17" t="str">
            <v>9:15 9:30</v>
          </cell>
          <cell r="F17">
            <v>120.5</v>
          </cell>
          <cell r="M17">
            <v>150.5</v>
          </cell>
          <cell r="O17" t="str">
            <v>17:45 18:00</v>
          </cell>
          <cell r="T17">
            <v>149.5</v>
          </cell>
        </row>
        <row r="18">
          <cell r="A18" t="str">
            <v>9:30 9:45</v>
          </cell>
          <cell r="F18">
            <v>106</v>
          </cell>
          <cell r="M18">
            <v>215</v>
          </cell>
          <cell r="O18" t="str">
            <v>18:00 18:15</v>
          </cell>
          <cell r="T18">
            <v>162.5</v>
          </cell>
        </row>
        <row r="19">
          <cell r="A19" t="str">
            <v>9:45 10:00</v>
          </cell>
          <cell r="F19">
            <v>100</v>
          </cell>
          <cell r="M19">
            <v>220.5</v>
          </cell>
          <cell r="O19" t="str">
            <v>18:15 18:30</v>
          </cell>
          <cell r="T19">
            <v>162.5</v>
          </cell>
        </row>
        <row r="20">
          <cell r="F20">
            <v>100.5</v>
          </cell>
          <cell r="M20">
            <v>199</v>
          </cell>
          <cell r="O20" t="str">
            <v>18:30 18:45</v>
          </cell>
          <cell r="T20">
            <v>148.5</v>
          </cell>
        </row>
        <row r="21">
          <cell r="F21">
            <v>47.5</v>
          </cell>
          <cell r="M21">
            <v>190.5</v>
          </cell>
          <cell r="O21" t="str">
            <v>18:45 19:00</v>
          </cell>
          <cell r="T21">
            <v>149</v>
          </cell>
        </row>
        <row r="22">
          <cell r="F22">
            <v>69</v>
          </cell>
          <cell r="M22">
            <v>189.5</v>
          </cell>
        </row>
        <row r="36">
          <cell r="W36" t="str">
            <v>11:00 11:15</v>
          </cell>
        </row>
        <row r="37">
          <cell r="W37" t="str">
            <v>11:15 11:30</v>
          </cell>
        </row>
        <row r="38">
          <cell r="W38" t="str">
            <v>11:30 11:45</v>
          </cell>
        </row>
        <row r="39">
          <cell r="W39" t="str">
            <v>11:45 12:00</v>
          </cell>
        </row>
        <row r="40">
          <cell r="W40" t="str">
            <v>12:00 12:15</v>
          </cell>
        </row>
        <row r="41">
          <cell r="W41" t="str">
            <v>12:15 12:30</v>
          </cell>
        </row>
        <row r="42">
          <cell r="W42" t="str">
            <v>12:30 12:45</v>
          </cell>
        </row>
        <row r="43">
          <cell r="W43" t="str">
            <v>12:45 13:00</v>
          </cell>
        </row>
        <row r="44">
          <cell r="W44" t="str">
            <v>13:00 13:15</v>
          </cell>
        </row>
        <row r="45">
          <cell r="W45" t="str">
            <v>13:15 13:30</v>
          </cell>
        </row>
        <row r="46">
          <cell r="W46" t="str">
            <v>13:30 13:45</v>
          </cell>
        </row>
        <row r="47">
          <cell r="W47" t="str">
            <v>13:45 14:00</v>
          </cell>
        </row>
        <row r="48">
          <cell r="W48" t="str">
            <v>14:00 14:15</v>
          </cell>
        </row>
        <row r="49">
          <cell r="W49" t="str">
            <v>14:15 14:30</v>
          </cell>
        </row>
        <row r="50">
          <cell r="W50" t="str">
            <v>14:30 14:45</v>
          </cell>
        </row>
        <row r="51">
          <cell r="W51" t="str">
            <v>14:45 15:00</v>
          </cell>
        </row>
      </sheetData>
      <sheetData sheetId="1">
        <row r="10">
          <cell r="A10" t="str">
            <v>7:30 7:45</v>
          </cell>
          <cell r="F10">
            <v>16.5</v>
          </cell>
          <cell r="M10">
            <v>8.5</v>
          </cell>
          <cell r="O10" t="str">
            <v>16:00 16:15</v>
          </cell>
          <cell r="T10">
            <v>6.5</v>
          </cell>
        </row>
        <row r="11">
          <cell r="A11" t="str">
            <v>7:45 8:00</v>
          </cell>
          <cell r="F11">
            <v>22.5</v>
          </cell>
          <cell r="M11">
            <v>17</v>
          </cell>
          <cell r="O11" t="str">
            <v>16:15 16:30</v>
          </cell>
          <cell r="T11">
            <v>9</v>
          </cell>
        </row>
        <row r="12">
          <cell r="A12" t="str">
            <v>8:00 8:15</v>
          </cell>
          <cell r="F12">
            <v>28</v>
          </cell>
          <cell r="M12">
            <v>21.5</v>
          </cell>
          <cell r="O12" t="str">
            <v>16:30 16:45</v>
          </cell>
          <cell r="T12">
            <v>14</v>
          </cell>
        </row>
        <row r="13">
          <cell r="A13" t="str">
            <v>8:15 8:30</v>
          </cell>
          <cell r="F13">
            <v>17</v>
          </cell>
          <cell r="M13">
            <v>16</v>
          </cell>
          <cell r="O13" t="str">
            <v>16:45 17:00</v>
          </cell>
          <cell r="T13">
            <v>24</v>
          </cell>
        </row>
        <row r="14">
          <cell r="A14" t="str">
            <v>8:30 8:45</v>
          </cell>
          <cell r="F14">
            <v>18.5</v>
          </cell>
          <cell r="M14">
            <v>10.5</v>
          </cell>
          <cell r="O14" t="str">
            <v>17:00 17:15</v>
          </cell>
          <cell r="T14">
            <v>10</v>
          </cell>
        </row>
        <row r="15">
          <cell r="A15" t="str">
            <v>8:45 9:00</v>
          </cell>
          <cell r="F15">
            <v>18</v>
          </cell>
          <cell r="M15">
            <v>11</v>
          </cell>
          <cell r="O15" t="str">
            <v>17:15 17:30</v>
          </cell>
          <cell r="T15">
            <v>11</v>
          </cell>
        </row>
        <row r="16">
          <cell r="A16" t="str">
            <v>9:00 9:15</v>
          </cell>
          <cell r="F16">
            <v>22</v>
          </cell>
          <cell r="M16">
            <v>10.5</v>
          </cell>
          <cell r="O16" t="str">
            <v>17:30 17:45</v>
          </cell>
          <cell r="T16">
            <v>16.5</v>
          </cell>
        </row>
        <row r="17">
          <cell r="A17" t="str">
            <v>9:15 9:30</v>
          </cell>
          <cell r="F17">
            <v>9</v>
          </cell>
          <cell r="M17">
            <v>8.5</v>
          </cell>
          <cell r="O17" t="str">
            <v>17:45 18:00</v>
          </cell>
          <cell r="T17">
            <v>12</v>
          </cell>
        </row>
        <row r="18">
          <cell r="A18" t="str">
            <v>9:30 9:45</v>
          </cell>
          <cell r="F18">
            <v>8.5</v>
          </cell>
          <cell r="M18">
            <v>19</v>
          </cell>
          <cell r="O18" t="str">
            <v>18:00 18:15</v>
          </cell>
          <cell r="T18">
            <v>24.5</v>
          </cell>
        </row>
        <row r="19">
          <cell r="A19" t="str">
            <v>9:45 10:00</v>
          </cell>
          <cell r="F19">
            <v>9.5</v>
          </cell>
          <cell r="M19">
            <v>12.5</v>
          </cell>
          <cell r="O19" t="str">
            <v>18:15 18:30</v>
          </cell>
          <cell r="T19">
            <v>21.5</v>
          </cell>
        </row>
        <row r="20">
          <cell r="F20">
            <v>6.5</v>
          </cell>
          <cell r="M20">
            <v>12.5</v>
          </cell>
          <cell r="O20" t="str">
            <v>18:30 18:45</v>
          </cell>
          <cell r="T20">
            <v>11</v>
          </cell>
        </row>
        <row r="21">
          <cell r="F21">
            <v>7</v>
          </cell>
          <cell r="M21">
            <v>7.5</v>
          </cell>
          <cell r="O21" t="str">
            <v>18:45 19:00</v>
          </cell>
          <cell r="T21">
            <v>8.5</v>
          </cell>
        </row>
        <row r="22">
          <cell r="F22">
            <v>11</v>
          </cell>
          <cell r="M22">
            <v>7.5</v>
          </cell>
        </row>
      </sheetData>
      <sheetData sheetId="2">
        <row r="10">
          <cell r="A10" t="str">
            <v>7:30 7:45</v>
          </cell>
          <cell r="F10">
            <v>97.5</v>
          </cell>
          <cell r="M10">
            <v>88</v>
          </cell>
          <cell r="O10" t="str">
            <v>16:00 16:15</v>
          </cell>
          <cell r="T10">
            <v>79.5</v>
          </cell>
        </row>
        <row r="11">
          <cell r="A11" t="str">
            <v>7:45 8:00</v>
          </cell>
          <cell r="F11">
            <v>65</v>
          </cell>
          <cell r="M11">
            <v>118</v>
          </cell>
          <cell r="O11" t="str">
            <v>16:15 16:30</v>
          </cell>
          <cell r="T11">
            <v>92</v>
          </cell>
        </row>
        <row r="12">
          <cell r="A12" t="str">
            <v>8:00 8:15</v>
          </cell>
          <cell r="F12">
            <v>96</v>
          </cell>
          <cell r="M12">
            <v>137</v>
          </cell>
          <cell r="O12" t="str">
            <v>16:30 16:45</v>
          </cell>
          <cell r="T12">
            <v>97.5</v>
          </cell>
        </row>
        <row r="13">
          <cell r="A13" t="str">
            <v>8:15 8:30</v>
          </cell>
          <cell r="F13">
            <v>72</v>
          </cell>
          <cell r="M13">
            <v>146.5</v>
          </cell>
          <cell r="O13" t="str">
            <v>16:45 17:00</v>
          </cell>
          <cell r="T13">
            <v>96.5</v>
          </cell>
        </row>
        <row r="14">
          <cell r="A14" t="str">
            <v>8:30 8:45</v>
          </cell>
          <cell r="F14">
            <v>78</v>
          </cell>
          <cell r="M14">
            <v>129</v>
          </cell>
          <cell r="O14" t="str">
            <v>17:00 17:15</v>
          </cell>
          <cell r="T14">
            <v>74</v>
          </cell>
        </row>
        <row r="15">
          <cell r="A15" t="str">
            <v>8:45 9:00</v>
          </cell>
          <cell r="F15">
            <v>95</v>
          </cell>
          <cell r="M15">
            <v>131</v>
          </cell>
          <cell r="O15" t="str">
            <v>17:15 17:30</v>
          </cell>
          <cell r="T15">
            <v>83.5</v>
          </cell>
        </row>
        <row r="16">
          <cell r="A16" t="str">
            <v>9:00 9:15</v>
          </cell>
          <cell r="F16">
            <v>79.5</v>
          </cell>
          <cell r="M16">
            <v>123.5</v>
          </cell>
          <cell r="O16" t="str">
            <v>17:30 17:45</v>
          </cell>
          <cell r="T16">
            <v>97</v>
          </cell>
        </row>
        <row r="17">
          <cell r="A17" t="str">
            <v>9:15 9:30</v>
          </cell>
          <cell r="F17">
            <v>61.5</v>
          </cell>
          <cell r="M17">
            <v>70</v>
          </cell>
          <cell r="O17" t="str">
            <v>17:45 18:00</v>
          </cell>
          <cell r="T17">
            <v>112.5</v>
          </cell>
        </row>
        <row r="18">
          <cell r="A18" t="str">
            <v>9:30 9:45</v>
          </cell>
          <cell r="F18">
            <v>61.5</v>
          </cell>
          <cell r="M18">
            <v>88</v>
          </cell>
          <cell r="O18" t="str">
            <v>18:00 18:15</v>
          </cell>
          <cell r="T18">
            <v>114</v>
          </cell>
        </row>
        <row r="19">
          <cell r="A19" t="str">
            <v>9:45 10:00</v>
          </cell>
          <cell r="F19">
            <v>63</v>
          </cell>
          <cell r="M19">
            <v>88</v>
          </cell>
          <cell r="O19" t="str">
            <v>18:15 18:30</v>
          </cell>
          <cell r="T19">
            <v>93.5</v>
          </cell>
        </row>
        <row r="20">
          <cell r="F20">
            <v>65</v>
          </cell>
          <cell r="M20">
            <v>91.5</v>
          </cell>
          <cell r="O20" t="str">
            <v>18:30 18:45</v>
          </cell>
          <cell r="T20">
            <v>126.5</v>
          </cell>
        </row>
        <row r="21">
          <cell r="F21">
            <v>69</v>
          </cell>
          <cell r="M21">
            <v>84</v>
          </cell>
          <cell r="O21" t="str">
            <v>18:45 19:00</v>
          </cell>
          <cell r="T21">
            <v>126</v>
          </cell>
        </row>
        <row r="22">
          <cell r="F22">
            <v>78</v>
          </cell>
          <cell r="M22">
            <v>89.5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17" sqref="W17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">
        <v>60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">
        <v>149</v>
      </c>
      <c r="E5" s="177"/>
      <c r="F5" s="177"/>
      <c r="G5" s="177"/>
      <c r="H5" s="177"/>
      <c r="I5" s="173" t="s">
        <v>53</v>
      </c>
      <c r="J5" s="173"/>
      <c r="K5" s="173"/>
      <c r="L5" s="178"/>
      <c r="M5" s="178"/>
      <c r="N5" s="178"/>
      <c r="O5" s="12"/>
      <c r="P5" s="173" t="s">
        <v>57</v>
      </c>
      <c r="Q5" s="173"/>
      <c r="R5" s="173"/>
      <c r="S5" s="176" t="s">
        <v>63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74" t="s">
        <v>152</v>
      </c>
      <c r="E6" s="174"/>
      <c r="F6" s="174"/>
      <c r="G6" s="174"/>
      <c r="H6" s="174"/>
      <c r="I6" s="173" t="s">
        <v>59</v>
      </c>
      <c r="J6" s="173"/>
      <c r="K6" s="173"/>
      <c r="L6" s="179">
        <v>1</v>
      </c>
      <c r="M6" s="179"/>
      <c r="N6" s="179"/>
      <c r="O6" s="42"/>
      <c r="P6" s="173" t="s">
        <v>58</v>
      </c>
      <c r="Q6" s="173"/>
      <c r="R6" s="173"/>
      <c r="S6" s="186">
        <v>42823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19</v>
      </c>
      <c r="C10" s="46">
        <v>217</v>
      </c>
      <c r="D10" s="46">
        <v>11</v>
      </c>
      <c r="E10" s="46">
        <v>0</v>
      </c>
      <c r="F10" s="6">
        <f t="shared" ref="F10:F22" si="0">B10*0.5+C10*1+D10*2+E10*2.5</f>
        <v>248.5</v>
      </c>
      <c r="G10" s="2"/>
      <c r="H10" s="19" t="s">
        <v>4</v>
      </c>
      <c r="I10" s="46">
        <v>28</v>
      </c>
      <c r="J10" s="46">
        <v>119</v>
      </c>
      <c r="K10" s="46">
        <v>5</v>
      </c>
      <c r="L10" s="46">
        <v>3</v>
      </c>
      <c r="M10" s="6">
        <f t="shared" ref="M10:M22" si="1">I10*0.5+J10*1+K10*2+L10*2.5</f>
        <v>150.5</v>
      </c>
      <c r="N10" s="9">
        <f>F20+F21+F22+M10</f>
        <v>513.5</v>
      </c>
      <c r="O10" s="19" t="s">
        <v>43</v>
      </c>
      <c r="P10" s="46">
        <v>17</v>
      </c>
      <c r="Q10" s="46">
        <v>141</v>
      </c>
      <c r="R10" s="46">
        <v>11</v>
      </c>
      <c r="S10" s="46">
        <v>1</v>
      </c>
      <c r="T10" s="6">
        <f t="shared" ref="T10:T21" si="2">P10*0.5+Q10*1+R10*2+S10*2.5</f>
        <v>174</v>
      </c>
      <c r="U10" s="10"/>
      <c r="AB10" s="1"/>
    </row>
    <row r="11" spans="1:28" ht="24" customHeight="1" x14ac:dyDescent="0.2">
      <c r="A11" s="18" t="s">
        <v>14</v>
      </c>
      <c r="B11" s="46">
        <v>24</v>
      </c>
      <c r="C11" s="46">
        <v>209</v>
      </c>
      <c r="D11" s="46">
        <v>9</v>
      </c>
      <c r="E11" s="46">
        <v>0</v>
      </c>
      <c r="F11" s="6">
        <f t="shared" si="0"/>
        <v>239</v>
      </c>
      <c r="G11" s="2"/>
      <c r="H11" s="19" t="s">
        <v>5</v>
      </c>
      <c r="I11" s="46">
        <v>21</v>
      </c>
      <c r="J11" s="46">
        <v>133</v>
      </c>
      <c r="K11" s="46">
        <v>7</v>
      </c>
      <c r="L11" s="46">
        <v>4</v>
      </c>
      <c r="M11" s="6">
        <f t="shared" si="1"/>
        <v>167.5</v>
      </c>
      <c r="N11" s="9">
        <f>F21+F22+M10+M11</f>
        <v>576.5</v>
      </c>
      <c r="O11" s="19" t="s">
        <v>44</v>
      </c>
      <c r="P11" s="46">
        <v>19</v>
      </c>
      <c r="Q11" s="46">
        <v>152</v>
      </c>
      <c r="R11" s="46">
        <v>9</v>
      </c>
      <c r="S11" s="46">
        <v>2</v>
      </c>
      <c r="T11" s="6">
        <f t="shared" si="2"/>
        <v>184.5</v>
      </c>
      <c r="U11" s="2"/>
      <c r="AB11" s="1"/>
    </row>
    <row r="12" spans="1:28" ht="24" customHeight="1" x14ac:dyDescent="0.2">
      <c r="A12" s="18" t="s">
        <v>17</v>
      </c>
      <c r="B12" s="46">
        <v>16</v>
      </c>
      <c r="C12" s="46">
        <v>137</v>
      </c>
      <c r="D12" s="46">
        <v>7</v>
      </c>
      <c r="E12" s="46">
        <v>0</v>
      </c>
      <c r="F12" s="6">
        <f t="shared" si="0"/>
        <v>159</v>
      </c>
      <c r="G12" s="2"/>
      <c r="H12" s="19" t="s">
        <v>6</v>
      </c>
      <c r="I12" s="46">
        <v>24</v>
      </c>
      <c r="J12" s="46">
        <v>196</v>
      </c>
      <c r="K12" s="46">
        <v>10</v>
      </c>
      <c r="L12" s="46">
        <v>4</v>
      </c>
      <c r="M12" s="6">
        <f t="shared" si="1"/>
        <v>238</v>
      </c>
      <c r="N12" s="2">
        <f>F22+M10+M11+M12</f>
        <v>702</v>
      </c>
      <c r="O12" s="19" t="s">
        <v>32</v>
      </c>
      <c r="P12" s="46">
        <v>24</v>
      </c>
      <c r="Q12" s="46">
        <v>160</v>
      </c>
      <c r="R12" s="46">
        <v>8</v>
      </c>
      <c r="S12" s="46">
        <v>0</v>
      </c>
      <c r="T12" s="6">
        <f t="shared" si="2"/>
        <v>188</v>
      </c>
      <c r="U12" s="2"/>
      <c r="AB12" s="1"/>
    </row>
    <row r="13" spans="1:28" ht="24" customHeight="1" x14ac:dyDescent="0.2">
      <c r="A13" s="18" t="s">
        <v>19</v>
      </c>
      <c r="B13" s="46">
        <v>21</v>
      </c>
      <c r="C13" s="46">
        <v>138</v>
      </c>
      <c r="D13" s="46">
        <v>10</v>
      </c>
      <c r="E13" s="46">
        <v>1</v>
      </c>
      <c r="F13" s="6">
        <f t="shared" si="0"/>
        <v>171</v>
      </c>
      <c r="G13" s="2">
        <f t="shared" ref="G13:G19" si="3">F10+F11+F12+F13</f>
        <v>817.5</v>
      </c>
      <c r="H13" s="19" t="s">
        <v>7</v>
      </c>
      <c r="I13" s="46">
        <v>21</v>
      </c>
      <c r="J13" s="46">
        <v>190</v>
      </c>
      <c r="K13" s="46">
        <v>7</v>
      </c>
      <c r="L13" s="46">
        <v>4</v>
      </c>
      <c r="M13" s="6">
        <f t="shared" si="1"/>
        <v>224.5</v>
      </c>
      <c r="N13" s="2">
        <f t="shared" ref="N13:N18" si="4">M10+M11+M12+M13</f>
        <v>780.5</v>
      </c>
      <c r="O13" s="19" t="s">
        <v>33</v>
      </c>
      <c r="P13" s="46">
        <v>19</v>
      </c>
      <c r="Q13" s="46">
        <v>169</v>
      </c>
      <c r="R13" s="46">
        <v>6</v>
      </c>
      <c r="S13" s="46">
        <v>3</v>
      </c>
      <c r="T13" s="6">
        <f t="shared" si="2"/>
        <v>198</v>
      </c>
      <c r="U13" s="2">
        <f t="shared" ref="U13:U21" si="5">T10+T11+T12+T13</f>
        <v>744.5</v>
      </c>
      <c r="AB13" s="81">
        <v>241</v>
      </c>
    </row>
    <row r="14" spans="1:28" ht="24" customHeight="1" x14ac:dyDescent="0.2">
      <c r="A14" s="18" t="s">
        <v>21</v>
      </c>
      <c r="B14" s="46">
        <v>23</v>
      </c>
      <c r="C14" s="46">
        <v>163</v>
      </c>
      <c r="D14" s="46">
        <v>11</v>
      </c>
      <c r="E14" s="46">
        <v>3</v>
      </c>
      <c r="F14" s="6">
        <f t="shared" si="0"/>
        <v>204</v>
      </c>
      <c r="G14" s="2">
        <f t="shared" si="3"/>
        <v>773</v>
      </c>
      <c r="H14" s="19" t="s">
        <v>9</v>
      </c>
      <c r="I14" s="46">
        <v>17</v>
      </c>
      <c r="J14" s="46">
        <v>179</v>
      </c>
      <c r="K14" s="46">
        <v>5</v>
      </c>
      <c r="L14" s="46">
        <v>2</v>
      </c>
      <c r="M14" s="6">
        <f t="shared" si="1"/>
        <v>202.5</v>
      </c>
      <c r="N14" s="2">
        <f t="shared" si="4"/>
        <v>832.5</v>
      </c>
      <c r="O14" s="19" t="s">
        <v>29</v>
      </c>
      <c r="P14" s="45">
        <v>28</v>
      </c>
      <c r="Q14" s="45">
        <v>177</v>
      </c>
      <c r="R14" s="45">
        <v>11</v>
      </c>
      <c r="S14" s="45">
        <v>1</v>
      </c>
      <c r="T14" s="6">
        <f t="shared" si="2"/>
        <v>215.5</v>
      </c>
      <c r="U14" s="2">
        <f t="shared" si="5"/>
        <v>786</v>
      </c>
      <c r="AB14" s="81">
        <v>250</v>
      </c>
    </row>
    <row r="15" spans="1:28" ht="24" customHeight="1" x14ac:dyDescent="0.2">
      <c r="A15" s="18" t="s">
        <v>23</v>
      </c>
      <c r="B15" s="46">
        <v>21</v>
      </c>
      <c r="C15" s="46">
        <v>134</v>
      </c>
      <c r="D15" s="46">
        <v>10</v>
      </c>
      <c r="E15" s="46">
        <v>1</v>
      </c>
      <c r="F15" s="6">
        <f t="shared" si="0"/>
        <v>167</v>
      </c>
      <c r="G15" s="2">
        <f t="shared" si="3"/>
        <v>701</v>
      </c>
      <c r="H15" s="19" t="s">
        <v>12</v>
      </c>
      <c r="I15" s="46">
        <v>15</v>
      </c>
      <c r="J15" s="46">
        <v>180</v>
      </c>
      <c r="K15" s="46">
        <v>4</v>
      </c>
      <c r="L15" s="46">
        <v>1</v>
      </c>
      <c r="M15" s="6">
        <f t="shared" si="1"/>
        <v>198</v>
      </c>
      <c r="N15" s="2">
        <f t="shared" si="4"/>
        <v>863</v>
      </c>
      <c r="O15" s="18" t="s">
        <v>30</v>
      </c>
      <c r="P15" s="46">
        <v>21</v>
      </c>
      <c r="Q15" s="46">
        <v>141</v>
      </c>
      <c r="R15" s="45">
        <v>7</v>
      </c>
      <c r="S15" s="46">
        <v>0</v>
      </c>
      <c r="T15" s="6">
        <f t="shared" si="2"/>
        <v>165.5</v>
      </c>
      <c r="U15" s="2">
        <f t="shared" si="5"/>
        <v>767</v>
      </c>
      <c r="AB15" s="81">
        <v>262</v>
      </c>
    </row>
    <row r="16" spans="1:28" ht="24" customHeight="1" x14ac:dyDescent="0.2">
      <c r="A16" s="18" t="s">
        <v>39</v>
      </c>
      <c r="B16" s="46">
        <v>17</v>
      </c>
      <c r="C16" s="46">
        <v>163</v>
      </c>
      <c r="D16" s="46">
        <v>8</v>
      </c>
      <c r="E16" s="46">
        <v>4</v>
      </c>
      <c r="F16" s="6">
        <f t="shared" si="0"/>
        <v>197.5</v>
      </c>
      <c r="G16" s="2">
        <f t="shared" si="3"/>
        <v>739.5</v>
      </c>
      <c r="H16" s="19" t="s">
        <v>15</v>
      </c>
      <c r="I16" s="46">
        <v>14</v>
      </c>
      <c r="J16" s="46">
        <v>199</v>
      </c>
      <c r="K16" s="46">
        <v>6</v>
      </c>
      <c r="L16" s="46">
        <v>2</v>
      </c>
      <c r="M16" s="6">
        <f t="shared" si="1"/>
        <v>223</v>
      </c>
      <c r="N16" s="2">
        <f t="shared" si="4"/>
        <v>848</v>
      </c>
      <c r="O16" s="19" t="s">
        <v>8</v>
      </c>
      <c r="P16" s="46">
        <v>22</v>
      </c>
      <c r="Q16" s="46">
        <v>204</v>
      </c>
      <c r="R16" s="46">
        <v>8</v>
      </c>
      <c r="S16" s="46">
        <v>3</v>
      </c>
      <c r="T16" s="6">
        <f t="shared" si="2"/>
        <v>238.5</v>
      </c>
      <c r="U16" s="2">
        <f t="shared" si="5"/>
        <v>817.5</v>
      </c>
      <c r="AB16" s="81">
        <v>270.5</v>
      </c>
    </row>
    <row r="17" spans="1:28" ht="24" customHeight="1" x14ac:dyDescent="0.2">
      <c r="A17" s="18" t="s">
        <v>40</v>
      </c>
      <c r="B17" s="46">
        <v>18</v>
      </c>
      <c r="C17" s="46">
        <v>124</v>
      </c>
      <c r="D17" s="46">
        <v>7</v>
      </c>
      <c r="E17" s="46">
        <v>7</v>
      </c>
      <c r="F17" s="6">
        <f t="shared" si="0"/>
        <v>164.5</v>
      </c>
      <c r="G17" s="2">
        <f t="shared" si="3"/>
        <v>733</v>
      </c>
      <c r="H17" s="19" t="s">
        <v>18</v>
      </c>
      <c r="I17" s="46">
        <v>24</v>
      </c>
      <c r="J17" s="46">
        <v>147</v>
      </c>
      <c r="K17" s="46">
        <v>9</v>
      </c>
      <c r="L17" s="46">
        <v>2</v>
      </c>
      <c r="M17" s="6">
        <f t="shared" si="1"/>
        <v>182</v>
      </c>
      <c r="N17" s="2">
        <f t="shared" si="4"/>
        <v>805.5</v>
      </c>
      <c r="O17" s="19" t="s">
        <v>10</v>
      </c>
      <c r="P17" s="46">
        <v>21</v>
      </c>
      <c r="Q17" s="46">
        <v>180</v>
      </c>
      <c r="R17" s="46">
        <v>5</v>
      </c>
      <c r="S17" s="46">
        <v>3</v>
      </c>
      <c r="T17" s="6">
        <f t="shared" si="2"/>
        <v>208</v>
      </c>
      <c r="U17" s="2">
        <f t="shared" si="5"/>
        <v>827.5</v>
      </c>
      <c r="AB17" s="81">
        <v>289.5</v>
      </c>
    </row>
    <row r="18" spans="1:28" ht="24" customHeight="1" x14ac:dyDescent="0.2">
      <c r="A18" s="18" t="s">
        <v>41</v>
      </c>
      <c r="B18" s="46">
        <v>21</v>
      </c>
      <c r="C18" s="46">
        <v>100</v>
      </c>
      <c r="D18" s="46">
        <v>11</v>
      </c>
      <c r="E18" s="46">
        <v>4</v>
      </c>
      <c r="F18" s="6">
        <f t="shared" si="0"/>
        <v>142.5</v>
      </c>
      <c r="G18" s="2">
        <f t="shared" si="3"/>
        <v>671.5</v>
      </c>
      <c r="H18" s="19" t="s">
        <v>20</v>
      </c>
      <c r="I18" s="46">
        <v>27</v>
      </c>
      <c r="J18" s="46">
        <v>169</v>
      </c>
      <c r="K18" s="46">
        <v>7</v>
      </c>
      <c r="L18" s="46">
        <v>4</v>
      </c>
      <c r="M18" s="6">
        <f t="shared" si="1"/>
        <v>206.5</v>
      </c>
      <c r="N18" s="2">
        <f t="shared" si="4"/>
        <v>809.5</v>
      </c>
      <c r="O18" s="19" t="s">
        <v>13</v>
      </c>
      <c r="P18" s="46">
        <v>22</v>
      </c>
      <c r="Q18" s="46">
        <v>230</v>
      </c>
      <c r="R18" s="46">
        <v>8</v>
      </c>
      <c r="S18" s="46">
        <v>0</v>
      </c>
      <c r="T18" s="6">
        <f t="shared" si="2"/>
        <v>257</v>
      </c>
      <c r="U18" s="2">
        <f t="shared" si="5"/>
        <v>869</v>
      </c>
      <c r="AB18" s="81">
        <v>291</v>
      </c>
    </row>
    <row r="19" spans="1:28" ht="24" customHeight="1" thickBot="1" x14ac:dyDescent="0.25">
      <c r="A19" s="21" t="s">
        <v>42</v>
      </c>
      <c r="B19" s="47">
        <v>22</v>
      </c>
      <c r="C19" s="47">
        <v>96</v>
      </c>
      <c r="D19" s="47">
        <v>9</v>
      </c>
      <c r="E19" s="47">
        <v>6</v>
      </c>
      <c r="F19" s="7">
        <f t="shared" si="0"/>
        <v>140</v>
      </c>
      <c r="G19" s="3">
        <f t="shared" si="3"/>
        <v>644.5</v>
      </c>
      <c r="H19" s="20" t="s">
        <v>22</v>
      </c>
      <c r="I19" s="45">
        <v>29</v>
      </c>
      <c r="J19" s="45">
        <v>221</v>
      </c>
      <c r="K19" s="45">
        <v>6</v>
      </c>
      <c r="L19" s="45">
        <v>3</v>
      </c>
      <c r="M19" s="6">
        <f t="shared" si="1"/>
        <v>255</v>
      </c>
      <c r="N19" s="2">
        <f>M16+M17+M18+M19</f>
        <v>866.5</v>
      </c>
      <c r="O19" s="19" t="s">
        <v>16</v>
      </c>
      <c r="P19" s="46">
        <v>24</v>
      </c>
      <c r="Q19" s="46">
        <v>197</v>
      </c>
      <c r="R19" s="46">
        <v>9</v>
      </c>
      <c r="S19" s="46">
        <v>0</v>
      </c>
      <c r="T19" s="6">
        <f t="shared" si="2"/>
        <v>227</v>
      </c>
      <c r="U19" s="2">
        <f t="shared" si="5"/>
        <v>930.5</v>
      </c>
      <c r="AB19" s="81">
        <v>294</v>
      </c>
    </row>
    <row r="20" spans="1:28" ht="24" customHeight="1" x14ac:dyDescent="0.2">
      <c r="A20" s="19" t="s">
        <v>27</v>
      </c>
      <c r="B20" s="45">
        <v>9</v>
      </c>
      <c r="C20" s="45">
        <v>81</v>
      </c>
      <c r="D20" s="45">
        <v>7</v>
      </c>
      <c r="E20" s="45">
        <v>2</v>
      </c>
      <c r="F20" s="8">
        <f t="shared" si="0"/>
        <v>104.5</v>
      </c>
      <c r="G20" s="35"/>
      <c r="H20" s="19" t="s">
        <v>24</v>
      </c>
      <c r="I20" s="46">
        <v>48</v>
      </c>
      <c r="J20" s="46">
        <v>154</v>
      </c>
      <c r="K20" s="46">
        <v>7</v>
      </c>
      <c r="L20" s="46">
        <v>3</v>
      </c>
      <c r="M20" s="8">
        <f t="shared" si="1"/>
        <v>199.5</v>
      </c>
      <c r="N20" s="2">
        <f>M17+M18+M19+M20</f>
        <v>843</v>
      </c>
      <c r="O20" s="19" t="s">
        <v>45</v>
      </c>
      <c r="P20" s="45">
        <v>21</v>
      </c>
      <c r="Q20" s="45">
        <v>184</v>
      </c>
      <c r="R20" s="46">
        <v>7</v>
      </c>
      <c r="S20" s="45">
        <v>0</v>
      </c>
      <c r="T20" s="8">
        <f t="shared" si="2"/>
        <v>208.5</v>
      </c>
      <c r="U20" s="2">
        <f t="shared" si="5"/>
        <v>900.5</v>
      </c>
      <c r="AB20" s="81">
        <v>299</v>
      </c>
    </row>
    <row r="21" spans="1:28" ht="24" customHeight="1" thickBot="1" x14ac:dyDescent="0.25">
      <c r="A21" s="19" t="s">
        <v>28</v>
      </c>
      <c r="B21" s="46">
        <v>12</v>
      </c>
      <c r="C21" s="46">
        <v>92</v>
      </c>
      <c r="D21" s="46">
        <v>6</v>
      </c>
      <c r="E21" s="46">
        <v>1</v>
      </c>
      <c r="F21" s="6">
        <f t="shared" si="0"/>
        <v>112.5</v>
      </c>
      <c r="G21" s="36"/>
      <c r="H21" s="20" t="s">
        <v>25</v>
      </c>
      <c r="I21" s="46">
        <v>31</v>
      </c>
      <c r="J21" s="46">
        <v>165</v>
      </c>
      <c r="K21" s="46">
        <v>8</v>
      </c>
      <c r="L21" s="46">
        <v>4</v>
      </c>
      <c r="M21" s="6">
        <f t="shared" si="1"/>
        <v>206.5</v>
      </c>
      <c r="N21" s="2">
        <f>M18+M19+M20+M21</f>
        <v>867.5</v>
      </c>
      <c r="O21" s="21" t="s">
        <v>46</v>
      </c>
      <c r="P21" s="47">
        <v>17</v>
      </c>
      <c r="Q21" s="47">
        <v>171</v>
      </c>
      <c r="R21" s="47">
        <v>6</v>
      </c>
      <c r="S21" s="47">
        <v>0</v>
      </c>
      <c r="T21" s="7">
        <f t="shared" si="2"/>
        <v>191.5</v>
      </c>
      <c r="U21" s="3">
        <f t="shared" si="5"/>
        <v>884</v>
      </c>
      <c r="AB21" s="81">
        <v>299.5</v>
      </c>
    </row>
    <row r="22" spans="1:28" ht="24" customHeight="1" thickBot="1" x14ac:dyDescent="0.25">
      <c r="A22" s="19" t="s">
        <v>1</v>
      </c>
      <c r="B22" s="46">
        <v>26</v>
      </c>
      <c r="C22" s="46">
        <v>115</v>
      </c>
      <c r="D22" s="46">
        <v>4</v>
      </c>
      <c r="E22" s="46">
        <v>4</v>
      </c>
      <c r="F22" s="6">
        <f t="shared" si="0"/>
        <v>146</v>
      </c>
      <c r="G22" s="2"/>
      <c r="H22" s="21" t="s">
        <v>26</v>
      </c>
      <c r="I22" s="47">
        <v>13</v>
      </c>
      <c r="J22" s="47">
        <v>158</v>
      </c>
      <c r="K22" s="47">
        <v>6</v>
      </c>
      <c r="L22" s="47">
        <v>4</v>
      </c>
      <c r="M22" s="6">
        <f t="shared" si="1"/>
        <v>186.5</v>
      </c>
      <c r="N22" s="3">
        <f>M19+M20+M21+M22</f>
        <v>847.5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817.5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867.5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930.5</v>
      </c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65</v>
      </c>
      <c r="G24" s="88"/>
      <c r="H24" s="164"/>
      <c r="I24" s="165"/>
      <c r="J24" s="82" t="s">
        <v>73</v>
      </c>
      <c r="K24" s="86"/>
      <c r="L24" s="86"/>
      <c r="M24" s="87" t="s">
        <v>71</v>
      </c>
      <c r="N24" s="88"/>
      <c r="O24" s="164"/>
      <c r="P24" s="165"/>
      <c r="Q24" s="82" t="s">
        <v>73</v>
      </c>
      <c r="R24" s="86"/>
      <c r="S24" s="86"/>
      <c r="T24" s="87" t="s">
        <v>91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5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'[1]G-1'!E4:H4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'[1]G-1'!D5:H5</f>
        <v>CALLE 85 X CARRERA 65</v>
      </c>
      <c r="E5" s="177"/>
      <c r="F5" s="177"/>
      <c r="G5" s="177"/>
      <c r="H5" s="177"/>
      <c r="I5" s="173" t="s">
        <v>53</v>
      </c>
      <c r="J5" s="173"/>
      <c r="K5" s="173"/>
      <c r="L5" s="178">
        <f>'[1]G-1'!L5:N5</f>
        <v>0</v>
      </c>
      <c r="M5" s="178"/>
      <c r="N5" s="178"/>
      <c r="O5" s="12"/>
      <c r="P5" s="173" t="s">
        <v>57</v>
      </c>
      <c r="Q5" s="173"/>
      <c r="R5" s="173"/>
      <c r="S5" s="176" t="s">
        <v>61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87" t="s">
        <v>151</v>
      </c>
      <c r="E6" s="187"/>
      <c r="F6" s="187"/>
      <c r="G6" s="187"/>
      <c r="H6" s="187"/>
      <c r="I6" s="173" t="s">
        <v>59</v>
      </c>
      <c r="J6" s="173"/>
      <c r="K6" s="173"/>
      <c r="L6" s="179">
        <v>1</v>
      </c>
      <c r="M6" s="179"/>
      <c r="N6" s="179"/>
      <c r="O6" s="42"/>
      <c r="P6" s="173" t="s">
        <v>58</v>
      </c>
      <c r="Q6" s="173"/>
      <c r="R6" s="173"/>
      <c r="S6" s="186">
        <v>42823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v>1</v>
      </c>
      <c r="C10" s="46">
        <v>15</v>
      </c>
      <c r="D10" s="46">
        <v>4</v>
      </c>
      <c r="E10" s="46">
        <v>0</v>
      </c>
      <c r="F10" s="6">
        <f t="shared" ref="F10:F22" si="0">B10*0.5+C10*1+D10*2+E10*2.5</f>
        <v>23.5</v>
      </c>
      <c r="G10" s="2"/>
      <c r="H10" s="19" t="s">
        <v>4</v>
      </c>
      <c r="I10" s="46">
        <v>4</v>
      </c>
      <c r="J10" s="46">
        <v>11</v>
      </c>
      <c r="K10" s="46">
        <v>3</v>
      </c>
      <c r="L10" s="46">
        <v>1</v>
      </c>
      <c r="M10" s="6">
        <f t="shared" ref="M10:M22" si="1">I10*0.5+J10*1+K10*2+L10*2.5</f>
        <v>21.5</v>
      </c>
      <c r="N10" s="9">
        <f>F20+F21+F22+M10</f>
        <v>62</v>
      </c>
      <c r="O10" s="19" t="s">
        <v>43</v>
      </c>
      <c r="P10" s="46">
        <v>2</v>
      </c>
      <c r="Q10" s="46">
        <v>12</v>
      </c>
      <c r="R10" s="46">
        <v>3</v>
      </c>
      <c r="S10" s="46">
        <v>0</v>
      </c>
      <c r="T10" s="6">
        <f t="shared" ref="T10:T21" si="2">P10*0.5+Q10*1+R10*2+S10*2.5</f>
        <v>19</v>
      </c>
      <c r="U10" s="10"/>
      <c r="AB10" s="1"/>
    </row>
    <row r="11" spans="1:28" ht="24" customHeight="1" x14ac:dyDescent="0.2">
      <c r="A11" s="18" t="s">
        <v>14</v>
      </c>
      <c r="B11" s="46">
        <v>1</v>
      </c>
      <c r="C11" s="46">
        <v>34</v>
      </c>
      <c r="D11" s="46">
        <v>2</v>
      </c>
      <c r="E11" s="46">
        <v>1</v>
      </c>
      <c r="F11" s="6">
        <f t="shared" si="0"/>
        <v>41</v>
      </c>
      <c r="G11" s="2"/>
      <c r="H11" s="19" t="s">
        <v>5</v>
      </c>
      <c r="I11" s="46">
        <v>5</v>
      </c>
      <c r="J11" s="46">
        <v>7</v>
      </c>
      <c r="K11" s="46">
        <v>0</v>
      </c>
      <c r="L11" s="46">
        <v>0</v>
      </c>
      <c r="M11" s="6">
        <f t="shared" si="1"/>
        <v>9.5</v>
      </c>
      <c r="N11" s="9">
        <f>F21+F22+M10+M11</f>
        <v>51.5</v>
      </c>
      <c r="O11" s="19" t="s">
        <v>44</v>
      </c>
      <c r="P11" s="46">
        <v>4</v>
      </c>
      <c r="Q11" s="46">
        <v>17</v>
      </c>
      <c r="R11" s="46">
        <v>4</v>
      </c>
      <c r="S11" s="46">
        <v>0</v>
      </c>
      <c r="T11" s="6">
        <f t="shared" si="2"/>
        <v>27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>
        <v>40</v>
      </c>
      <c r="D12" s="46">
        <v>7</v>
      </c>
      <c r="E12" s="46">
        <v>0</v>
      </c>
      <c r="F12" s="6">
        <f t="shared" si="0"/>
        <v>54</v>
      </c>
      <c r="G12" s="2"/>
      <c r="H12" s="19" t="s">
        <v>6</v>
      </c>
      <c r="I12" s="46">
        <v>3</v>
      </c>
      <c r="J12" s="46">
        <v>20</v>
      </c>
      <c r="K12" s="46">
        <v>3</v>
      </c>
      <c r="L12" s="46">
        <v>0</v>
      </c>
      <c r="M12" s="6">
        <f t="shared" si="1"/>
        <v>27.5</v>
      </c>
      <c r="N12" s="2">
        <f>F22+M10+M11+M12</f>
        <v>70.5</v>
      </c>
      <c r="O12" s="19" t="s">
        <v>32</v>
      </c>
      <c r="P12" s="46">
        <v>5</v>
      </c>
      <c r="Q12" s="46">
        <v>16</v>
      </c>
      <c r="R12" s="46">
        <v>7</v>
      </c>
      <c r="S12" s="46">
        <v>2</v>
      </c>
      <c r="T12" s="6">
        <f t="shared" si="2"/>
        <v>37.5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27</v>
      </c>
      <c r="D13" s="46">
        <v>8</v>
      </c>
      <c r="E13" s="46">
        <v>0</v>
      </c>
      <c r="F13" s="6">
        <f t="shared" si="0"/>
        <v>44.5</v>
      </c>
      <c r="G13" s="2">
        <f t="shared" ref="G13:G19" si="3">F10+F11+F12+F13</f>
        <v>163</v>
      </c>
      <c r="H13" s="19" t="s">
        <v>7</v>
      </c>
      <c r="I13" s="46">
        <v>4</v>
      </c>
      <c r="J13" s="46">
        <v>16</v>
      </c>
      <c r="K13" s="46">
        <v>2</v>
      </c>
      <c r="L13" s="46">
        <v>1</v>
      </c>
      <c r="M13" s="6">
        <f t="shared" si="1"/>
        <v>24.5</v>
      </c>
      <c r="N13" s="2">
        <f t="shared" ref="N13:N18" si="4">M10+M11+M12+M13</f>
        <v>83</v>
      </c>
      <c r="O13" s="19" t="s">
        <v>33</v>
      </c>
      <c r="P13" s="46">
        <v>3</v>
      </c>
      <c r="Q13" s="46">
        <v>17</v>
      </c>
      <c r="R13" s="46">
        <v>4</v>
      </c>
      <c r="S13" s="46">
        <v>2</v>
      </c>
      <c r="T13" s="6">
        <f t="shared" si="2"/>
        <v>31.5</v>
      </c>
      <c r="U13" s="2">
        <f t="shared" ref="U13:U21" si="5">T10+T11+T12+T13</f>
        <v>115</v>
      </c>
      <c r="AB13" s="81">
        <v>212.5</v>
      </c>
    </row>
    <row r="14" spans="1:28" ht="24" customHeight="1" x14ac:dyDescent="0.2">
      <c r="A14" s="18" t="s">
        <v>21</v>
      </c>
      <c r="B14" s="46">
        <v>2</v>
      </c>
      <c r="C14" s="46">
        <v>27</v>
      </c>
      <c r="D14" s="46">
        <v>2</v>
      </c>
      <c r="E14" s="46">
        <v>0</v>
      </c>
      <c r="F14" s="6">
        <f t="shared" si="0"/>
        <v>32</v>
      </c>
      <c r="G14" s="2">
        <f t="shared" si="3"/>
        <v>171.5</v>
      </c>
      <c r="H14" s="19" t="s">
        <v>9</v>
      </c>
      <c r="I14" s="46">
        <v>3</v>
      </c>
      <c r="J14" s="46">
        <v>26</v>
      </c>
      <c r="K14" s="46">
        <v>4</v>
      </c>
      <c r="L14" s="46">
        <v>0</v>
      </c>
      <c r="M14" s="6">
        <f t="shared" si="1"/>
        <v>35.5</v>
      </c>
      <c r="N14" s="2">
        <f t="shared" si="4"/>
        <v>97</v>
      </c>
      <c r="O14" s="19" t="s">
        <v>29</v>
      </c>
      <c r="P14" s="45">
        <v>2</v>
      </c>
      <c r="Q14" s="45">
        <v>10</v>
      </c>
      <c r="R14" s="45">
        <v>2</v>
      </c>
      <c r="S14" s="45">
        <v>3</v>
      </c>
      <c r="T14" s="6">
        <f t="shared" si="2"/>
        <v>22.5</v>
      </c>
      <c r="U14" s="2">
        <f t="shared" si="5"/>
        <v>118.5</v>
      </c>
      <c r="AB14" s="81">
        <v>226</v>
      </c>
    </row>
    <row r="15" spans="1:28" ht="24" customHeight="1" x14ac:dyDescent="0.2">
      <c r="A15" s="18" t="s">
        <v>23</v>
      </c>
      <c r="B15" s="46">
        <v>3</v>
      </c>
      <c r="C15" s="46">
        <v>17</v>
      </c>
      <c r="D15" s="46">
        <v>2</v>
      </c>
      <c r="E15" s="46">
        <v>0</v>
      </c>
      <c r="F15" s="6">
        <f t="shared" si="0"/>
        <v>22.5</v>
      </c>
      <c r="G15" s="2">
        <f t="shared" si="3"/>
        <v>153</v>
      </c>
      <c r="H15" s="19" t="s">
        <v>12</v>
      </c>
      <c r="I15" s="46">
        <v>0</v>
      </c>
      <c r="J15" s="46">
        <v>21</v>
      </c>
      <c r="K15" s="46">
        <v>3</v>
      </c>
      <c r="L15" s="46">
        <v>0</v>
      </c>
      <c r="M15" s="6">
        <f t="shared" si="1"/>
        <v>27</v>
      </c>
      <c r="N15" s="2">
        <f t="shared" si="4"/>
        <v>114.5</v>
      </c>
      <c r="O15" s="18" t="s">
        <v>30</v>
      </c>
      <c r="P15" s="46">
        <v>1</v>
      </c>
      <c r="Q15" s="46">
        <v>24</v>
      </c>
      <c r="R15" s="46">
        <v>5</v>
      </c>
      <c r="S15" s="46">
        <v>0</v>
      </c>
      <c r="T15" s="6">
        <f t="shared" si="2"/>
        <v>34.5</v>
      </c>
      <c r="U15" s="2">
        <f t="shared" si="5"/>
        <v>126</v>
      </c>
      <c r="AB15" s="81">
        <v>233.5</v>
      </c>
    </row>
    <row r="16" spans="1:28" ht="24" customHeight="1" x14ac:dyDescent="0.2">
      <c r="A16" s="18" t="s">
        <v>39</v>
      </c>
      <c r="B16" s="46">
        <v>5</v>
      </c>
      <c r="C16" s="46">
        <v>24</v>
      </c>
      <c r="D16" s="46">
        <v>4</v>
      </c>
      <c r="E16" s="46">
        <v>0</v>
      </c>
      <c r="F16" s="6">
        <f t="shared" si="0"/>
        <v>34.5</v>
      </c>
      <c r="G16" s="2">
        <f t="shared" si="3"/>
        <v>133.5</v>
      </c>
      <c r="H16" s="19" t="s">
        <v>15</v>
      </c>
      <c r="I16" s="46">
        <v>1</v>
      </c>
      <c r="J16" s="46">
        <v>20</v>
      </c>
      <c r="K16" s="46">
        <v>2</v>
      </c>
      <c r="L16" s="46">
        <v>0</v>
      </c>
      <c r="M16" s="6">
        <f t="shared" si="1"/>
        <v>24.5</v>
      </c>
      <c r="N16" s="2">
        <f t="shared" si="4"/>
        <v>111.5</v>
      </c>
      <c r="O16" s="19" t="s">
        <v>8</v>
      </c>
      <c r="P16" s="46">
        <v>0</v>
      </c>
      <c r="Q16" s="46">
        <v>31</v>
      </c>
      <c r="R16" s="46">
        <v>2</v>
      </c>
      <c r="S16" s="46">
        <v>0</v>
      </c>
      <c r="T16" s="6">
        <f t="shared" si="2"/>
        <v>35</v>
      </c>
      <c r="U16" s="2">
        <f t="shared" si="5"/>
        <v>123.5</v>
      </c>
      <c r="AB16" s="81">
        <v>234</v>
      </c>
    </row>
    <row r="17" spans="1:28" ht="24" customHeight="1" x14ac:dyDescent="0.2">
      <c r="A17" s="18" t="s">
        <v>40</v>
      </c>
      <c r="B17" s="46">
        <v>2</v>
      </c>
      <c r="C17" s="46">
        <v>19</v>
      </c>
      <c r="D17" s="46">
        <v>3</v>
      </c>
      <c r="E17" s="46">
        <v>1</v>
      </c>
      <c r="F17" s="6">
        <f t="shared" si="0"/>
        <v>28.5</v>
      </c>
      <c r="G17" s="2">
        <f t="shared" si="3"/>
        <v>117.5</v>
      </c>
      <c r="H17" s="19" t="s">
        <v>18</v>
      </c>
      <c r="I17" s="46">
        <v>1</v>
      </c>
      <c r="J17" s="46">
        <v>22</v>
      </c>
      <c r="K17" s="46">
        <v>2</v>
      </c>
      <c r="L17" s="46">
        <v>0</v>
      </c>
      <c r="M17" s="6">
        <f t="shared" si="1"/>
        <v>26.5</v>
      </c>
      <c r="N17" s="2">
        <f t="shared" si="4"/>
        <v>113.5</v>
      </c>
      <c r="O17" s="19" t="s">
        <v>10</v>
      </c>
      <c r="P17" s="46">
        <v>0</v>
      </c>
      <c r="Q17" s="46">
        <v>24</v>
      </c>
      <c r="R17" s="46">
        <v>3</v>
      </c>
      <c r="S17" s="46">
        <v>0</v>
      </c>
      <c r="T17" s="6">
        <f t="shared" si="2"/>
        <v>30</v>
      </c>
      <c r="U17" s="2">
        <f t="shared" si="5"/>
        <v>122</v>
      </c>
      <c r="AB17" s="81">
        <v>248</v>
      </c>
    </row>
    <row r="18" spans="1:28" ht="24" customHeight="1" x14ac:dyDescent="0.2">
      <c r="A18" s="18" t="s">
        <v>41</v>
      </c>
      <c r="B18" s="46">
        <v>5</v>
      </c>
      <c r="C18" s="46">
        <v>24</v>
      </c>
      <c r="D18" s="46">
        <v>6</v>
      </c>
      <c r="E18" s="46">
        <v>0</v>
      </c>
      <c r="F18" s="6">
        <f t="shared" si="0"/>
        <v>38.5</v>
      </c>
      <c r="G18" s="2">
        <f t="shared" si="3"/>
        <v>124</v>
      </c>
      <c r="H18" s="19" t="s">
        <v>20</v>
      </c>
      <c r="I18" s="46">
        <v>2</v>
      </c>
      <c r="J18" s="46">
        <v>36</v>
      </c>
      <c r="K18" s="46">
        <v>1</v>
      </c>
      <c r="L18" s="46">
        <v>1</v>
      </c>
      <c r="M18" s="6">
        <f t="shared" si="1"/>
        <v>41.5</v>
      </c>
      <c r="N18" s="2">
        <f t="shared" si="4"/>
        <v>119.5</v>
      </c>
      <c r="O18" s="19" t="s">
        <v>13</v>
      </c>
      <c r="P18" s="46">
        <v>5</v>
      </c>
      <c r="Q18" s="46">
        <v>40</v>
      </c>
      <c r="R18" s="46">
        <v>5</v>
      </c>
      <c r="S18" s="46">
        <v>0</v>
      </c>
      <c r="T18" s="6">
        <f t="shared" si="2"/>
        <v>52.5</v>
      </c>
      <c r="U18" s="2">
        <f t="shared" si="5"/>
        <v>152</v>
      </c>
      <c r="AB18" s="81">
        <v>248</v>
      </c>
    </row>
    <row r="19" spans="1:28" ht="24" customHeight="1" thickBot="1" x14ac:dyDescent="0.25">
      <c r="A19" s="21" t="s">
        <v>42</v>
      </c>
      <c r="B19" s="47">
        <v>2</v>
      </c>
      <c r="C19" s="47">
        <v>12</v>
      </c>
      <c r="D19" s="47">
        <v>7</v>
      </c>
      <c r="E19" s="47">
        <v>0</v>
      </c>
      <c r="F19" s="7">
        <f t="shared" si="0"/>
        <v>27</v>
      </c>
      <c r="G19" s="3">
        <f t="shared" si="3"/>
        <v>128.5</v>
      </c>
      <c r="H19" s="20" t="s">
        <v>22</v>
      </c>
      <c r="I19" s="45">
        <v>2</v>
      </c>
      <c r="J19" s="45">
        <v>38</v>
      </c>
      <c r="K19" s="45">
        <v>2</v>
      </c>
      <c r="L19" s="45">
        <v>0</v>
      </c>
      <c r="M19" s="6">
        <f t="shared" si="1"/>
        <v>43</v>
      </c>
      <c r="N19" s="2">
        <f>M16+M17+M18+M19</f>
        <v>135.5</v>
      </c>
      <c r="O19" s="19" t="s">
        <v>16</v>
      </c>
      <c r="P19" s="46">
        <v>5</v>
      </c>
      <c r="Q19" s="46">
        <v>26</v>
      </c>
      <c r="R19" s="46">
        <v>2</v>
      </c>
      <c r="S19" s="46">
        <v>1</v>
      </c>
      <c r="T19" s="6">
        <f t="shared" si="2"/>
        <v>35</v>
      </c>
      <c r="U19" s="2">
        <f t="shared" si="5"/>
        <v>152.5</v>
      </c>
      <c r="AB19" s="81">
        <v>262</v>
      </c>
    </row>
    <row r="20" spans="1:28" ht="24" customHeight="1" x14ac:dyDescent="0.2">
      <c r="A20" s="19" t="s">
        <v>27</v>
      </c>
      <c r="B20" s="45">
        <v>2</v>
      </c>
      <c r="C20" s="45">
        <v>13</v>
      </c>
      <c r="D20" s="45">
        <v>3</v>
      </c>
      <c r="E20" s="45">
        <v>0</v>
      </c>
      <c r="F20" s="8">
        <f t="shared" si="0"/>
        <v>20</v>
      </c>
      <c r="G20" s="35"/>
      <c r="H20" s="19" t="s">
        <v>24</v>
      </c>
      <c r="I20" s="46">
        <v>1</v>
      </c>
      <c r="J20" s="46">
        <v>30</v>
      </c>
      <c r="K20" s="46">
        <v>6</v>
      </c>
      <c r="L20" s="46">
        <v>0</v>
      </c>
      <c r="M20" s="8">
        <f t="shared" si="1"/>
        <v>42.5</v>
      </c>
      <c r="N20" s="2">
        <f>M17+M18+M19+M20</f>
        <v>153.5</v>
      </c>
      <c r="O20" s="19" t="s">
        <v>45</v>
      </c>
      <c r="P20" s="45">
        <v>3</v>
      </c>
      <c r="Q20" s="45">
        <v>24</v>
      </c>
      <c r="R20" s="45">
        <v>2</v>
      </c>
      <c r="S20" s="45">
        <v>0</v>
      </c>
      <c r="T20" s="8">
        <f t="shared" si="2"/>
        <v>29.5</v>
      </c>
      <c r="U20" s="2">
        <f t="shared" si="5"/>
        <v>147</v>
      </c>
      <c r="AB20" s="81">
        <v>275</v>
      </c>
    </row>
    <row r="21" spans="1:28" ht="24" customHeight="1" thickBot="1" x14ac:dyDescent="0.25">
      <c r="A21" s="19" t="s">
        <v>28</v>
      </c>
      <c r="B21" s="46">
        <v>3</v>
      </c>
      <c r="C21" s="46">
        <v>5</v>
      </c>
      <c r="D21" s="46">
        <v>1</v>
      </c>
      <c r="E21" s="46">
        <v>0</v>
      </c>
      <c r="F21" s="6">
        <f t="shared" si="0"/>
        <v>8.5</v>
      </c>
      <c r="G21" s="36"/>
      <c r="H21" s="20" t="s">
        <v>25</v>
      </c>
      <c r="I21" s="46">
        <v>2</v>
      </c>
      <c r="J21" s="46">
        <v>16</v>
      </c>
      <c r="K21" s="46">
        <v>2</v>
      </c>
      <c r="L21" s="46">
        <v>1</v>
      </c>
      <c r="M21" s="6">
        <f t="shared" si="1"/>
        <v>23.5</v>
      </c>
      <c r="N21" s="2">
        <f>M18+M19+M20+M21</f>
        <v>150.5</v>
      </c>
      <c r="O21" s="21" t="s">
        <v>46</v>
      </c>
      <c r="P21" s="47">
        <v>3</v>
      </c>
      <c r="Q21" s="47">
        <v>31</v>
      </c>
      <c r="R21" s="47">
        <v>4</v>
      </c>
      <c r="S21" s="47">
        <v>0</v>
      </c>
      <c r="T21" s="7">
        <f t="shared" si="2"/>
        <v>40.5</v>
      </c>
      <c r="U21" s="3">
        <f t="shared" si="5"/>
        <v>157.5</v>
      </c>
      <c r="AB21" s="81">
        <v>276</v>
      </c>
    </row>
    <row r="22" spans="1:28" ht="24" customHeight="1" thickBot="1" x14ac:dyDescent="0.25">
      <c r="A22" s="19" t="s">
        <v>1</v>
      </c>
      <c r="B22" s="46">
        <v>2</v>
      </c>
      <c r="C22" s="46">
        <v>9</v>
      </c>
      <c r="D22" s="46">
        <v>1</v>
      </c>
      <c r="E22" s="46">
        <v>0</v>
      </c>
      <c r="F22" s="6">
        <f t="shared" si="0"/>
        <v>12</v>
      </c>
      <c r="G22" s="2"/>
      <c r="H22" s="21" t="s">
        <v>26</v>
      </c>
      <c r="I22" s="47">
        <v>1</v>
      </c>
      <c r="J22" s="47">
        <v>10</v>
      </c>
      <c r="K22" s="47">
        <v>3</v>
      </c>
      <c r="L22" s="47">
        <v>1</v>
      </c>
      <c r="M22" s="6">
        <f t="shared" si="1"/>
        <v>19</v>
      </c>
      <c r="N22" s="3">
        <f>M19+M20+M21+M22</f>
        <v>128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171.5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153.5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157.5</v>
      </c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66</v>
      </c>
      <c r="G24" s="88"/>
      <c r="H24" s="164"/>
      <c r="I24" s="165"/>
      <c r="J24" s="82" t="s">
        <v>73</v>
      </c>
      <c r="K24" s="86"/>
      <c r="L24" s="86"/>
      <c r="M24" s="87" t="s">
        <v>92</v>
      </c>
      <c r="N24" s="88"/>
      <c r="O24" s="164"/>
      <c r="P24" s="165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X28" sqref="X2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9" t="s">
        <v>38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7" t="s">
        <v>54</v>
      </c>
      <c r="B4" s="197"/>
      <c r="C4" s="197"/>
      <c r="D4" s="51"/>
      <c r="E4" s="200" t="str">
        <f>'G-1'!E4:H4</f>
        <v>DE OBRA</v>
      </c>
      <c r="F4" s="200"/>
      <c r="G4" s="200"/>
      <c r="H4" s="200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8" t="s">
        <v>56</v>
      </c>
      <c r="B5" s="198"/>
      <c r="C5" s="198"/>
      <c r="D5" s="200" t="str">
        <f>'G-1'!D5:H5</f>
        <v>CALLE 85 X CARRERA 65</v>
      </c>
      <c r="E5" s="200"/>
      <c r="F5" s="200"/>
      <c r="G5" s="200"/>
      <c r="H5" s="200"/>
      <c r="I5" s="198" t="s">
        <v>53</v>
      </c>
      <c r="J5" s="198"/>
      <c r="K5" s="198"/>
      <c r="L5" s="178">
        <f>'G-1'!L5:N5</f>
        <v>0</v>
      </c>
      <c r="M5" s="178"/>
      <c r="N5" s="178"/>
      <c r="O5" s="50"/>
      <c r="P5" s="198" t="s">
        <v>57</v>
      </c>
      <c r="Q5" s="198"/>
      <c r="R5" s="198"/>
      <c r="S5" s="178" t="s">
        <v>135</v>
      </c>
      <c r="T5" s="178"/>
      <c r="U5" s="178"/>
    </row>
    <row r="6" spans="1:28" ht="12.75" customHeight="1" x14ac:dyDescent="0.2">
      <c r="A6" s="198" t="s">
        <v>55</v>
      </c>
      <c r="B6" s="198"/>
      <c r="C6" s="198"/>
      <c r="D6" s="187" t="s">
        <v>150</v>
      </c>
      <c r="E6" s="187"/>
      <c r="F6" s="187"/>
      <c r="G6" s="187"/>
      <c r="H6" s="187"/>
      <c r="I6" s="198" t="s">
        <v>59</v>
      </c>
      <c r="J6" s="198"/>
      <c r="K6" s="198"/>
      <c r="L6" s="207">
        <v>1</v>
      </c>
      <c r="M6" s="207"/>
      <c r="N6" s="207"/>
      <c r="O6" s="54"/>
      <c r="P6" s="198" t="s">
        <v>58</v>
      </c>
      <c r="Q6" s="198"/>
      <c r="R6" s="198"/>
      <c r="S6" s="201">
        <f>'G-1'!S6:U6</f>
        <v>42823</v>
      </c>
      <c r="T6" s="201"/>
      <c r="U6" s="201"/>
    </row>
    <row r="7" spans="1:28" ht="7.5" customHeight="1" x14ac:dyDescent="0.2">
      <c r="A7" s="55"/>
      <c r="B7" s="49"/>
      <c r="C7" s="49"/>
      <c r="D7" s="49"/>
      <c r="E7" s="208"/>
      <c r="F7" s="208"/>
      <c r="G7" s="208"/>
      <c r="H7" s="208"/>
      <c r="I7" s="208"/>
      <c r="J7" s="208"/>
      <c r="K7" s="20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02" t="s">
        <v>36</v>
      </c>
      <c r="B8" s="204" t="s">
        <v>34</v>
      </c>
      <c r="C8" s="205"/>
      <c r="D8" s="205"/>
      <c r="E8" s="206"/>
      <c r="F8" s="202" t="s">
        <v>35</v>
      </c>
      <c r="G8" s="202" t="s">
        <v>37</v>
      </c>
      <c r="H8" s="202" t="s">
        <v>36</v>
      </c>
      <c r="I8" s="204" t="s">
        <v>34</v>
      </c>
      <c r="J8" s="205"/>
      <c r="K8" s="205"/>
      <c r="L8" s="206"/>
      <c r="M8" s="202" t="s">
        <v>35</v>
      </c>
      <c r="N8" s="202" t="s">
        <v>37</v>
      </c>
      <c r="O8" s="202" t="s">
        <v>36</v>
      </c>
      <c r="P8" s="204" t="s">
        <v>34</v>
      </c>
      <c r="Q8" s="205"/>
      <c r="R8" s="205"/>
      <c r="S8" s="206"/>
      <c r="T8" s="202" t="s">
        <v>35</v>
      </c>
      <c r="U8" s="202" t="s">
        <v>37</v>
      </c>
    </row>
    <row r="9" spans="1:28" ht="12" customHeight="1" x14ac:dyDescent="0.2">
      <c r="A9" s="203"/>
      <c r="B9" s="57" t="s">
        <v>52</v>
      </c>
      <c r="C9" s="57" t="s">
        <v>0</v>
      </c>
      <c r="D9" s="57" t="s">
        <v>2</v>
      </c>
      <c r="E9" s="58" t="s">
        <v>3</v>
      </c>
      <c r="F9" s="203"/>
      <c r="G9" s="203"/>
      <c r="H9" s="203"/>
      <c r="I9" s="59" t="s">
        <v>52</v>
      </c>
      <c r="J9" s="59" t="s">
        <v>0</v>
      </c>
      <c r="K9" s="57" t="s">
        <v>2</v>
      </c>
      <c r="L9" s="58" t="s">
        <v>3</v>
      </c>
      <c r="M9" s="203"/>
      <c r="N9" s="203"/>
      <c r="O9" s="203"/>
      <c r="P9" s="59" t="s">
        <v>52</v>
      </c>
      <c r="Q9" s="59" t="s">
        <v>0</v>
      </c>
      <c r="R9" s="57" t="s">
        <v>2</v>
      </c>
      <c r="S9" s="58" t="s">
        <v>3</v>
      </c>
      <c r="T9" s="203"/>
      <c r="U9" s="203"/>
    </row>
    <row r="10" spans="1:28" ht="24" customHeight="1" x14ac:dyDescent="0.2">
      <c r="A10" s="60" t="s">
        <v>11</v>
      </c>
      <c r="B10" s="61">
        <v>14</v>
      </c>
      <c r="C10" s="61">
        <v>49</v>
      </c>
      <c r="D10" s="61">
        <v>4</v>
      </c>
      <c r="E10" s="61">
        <v>2</v>
      </c>
      <c r="F10" s="62">
        <f t="shared" ref="F10:F22" si="0">B10*0.5+C10*1+D10*2+E10*2.5</f>
        <v>69</v>
      </c>
      <c r="G10" s="63"/>
      <c r="H10" s="64" t="s">
        <v>4</v>
      </c>
      <c r="I10" s="46">
        <v>11</v>
      </c>
      <c r="J10" s="46">
        <v>41</v>
      </c>
      <c r="K10" s="46">
        <v>0</v>
      </c>
      <c r="L10" s="46">
        <v>3</v>
      </c>
      <c r="M10" s="62">
        <f t="shared" ref="M10:M22" si="1">I10*0.5+J10*1+K10*2+L10*2.5</f>
        <v>54</v>
      </c>
      <c r="N10" s="65">
        <f>F20+F21+F22+M10</f>
        <v>209</v>
      </c>
      <c r="O10" s="64" t="s">
        <v>43</v>
      </c>
      <c r="P10" s="46">
        <v>9</v>
      </c>
      <c r="Q10" s="46">
        <v>64</v>
      </c>
      <c r="R10" s="46">
        <v>3</v>
      </c>
      <c r="S10" s="46">
        <v>3</v>
      </c>
      <c r="T10" s="62">
        <f t="shared" ref="T10:T21" si="2">P10*0.5+Q10*1+R10*2+S10*2.5</f>
        <v>82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</v>
      </c>
      <c r="C11" s="61">
        <v>66</v>
      </c>
      <c r="D11" s="61">
        <v>3</v>
      </c>
      <c r="E11" s="61">
        <v>1</v>
      </c>
      <c r="F11" s="62">
        <f t="shared" si="0"/>
        <v>80</v>
      </c>
      <c r="G11" s="63"/>
      <c r="H11" s="64" t="s">
        <v>5</v>
      </c>
      <c r="I11" s="46">
        <v>9</v>
      </c>
      <c r="J11" s="46">
        <v>42</v>
      </c>
      <c r="K11" s="46">
        <v>2</v>
      </c>
      <c r="L11" s="46">
        <v>2</v>
      </c>
      <c r="M11" s="62">
        <f t="shared" si="1"/>
        <v>55.5</v>
      </c>
      <c r="N11" s="65">
        <f>F21+F22+M10+M11</f>
        <v>209.5</v>
      </c>
      <c r="O11" s="64" t="s">
        <v>44</v>
      </c>
      <c r="P11" s="46">
        <v>12</v>
      </c>
      <c r="Q11" s="46">
        <v>77</v>
      </c>
      <c r="R11" s="46">
        <v>1</v>
      </c>
      <c r="S11" s="46">
        <v>2</v>
      </c>
      <c r="T11" s="62">
        <f t="shared" si="2"/>
        <v>90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9</v>
      </c>
      <c r="C12" s="61">
        <v>59</v>
      </c>
      <c r="D12" s="61">
        <v>5</v>
      </c>
      <c r="E12" s="61">
        <v>0</v>
      </c>
      <c r="F12" s="62">
        <f t="shared" si="0"/>
        <v>73.5</v>
      </c>
      <c r="G12" s="63"/>
      <c r="H12" s="64" t="s">
        <v>6</v>
      </c>
      <c r="I12" s="46">
        <v>10</v>
      </c>
      <c r="J12" s="46">
        <v>52</v>
      </c>
      <c r="K12" s="46">
        <v>2</v>
      </c>
      <c r="L12" s="46">
        <v>1</v>
      </c>
      <c r="M12" s="62">
        <f t="shared" si="1"/>
        <v>63.5</v>
      </c>
      <c r="N12" s="63">
        <f>F22+M10+M11+M12</f>
        <v>222.5</v>
      </c>
      <c r="O12" s="64" t="s">
        <v>32</v>
      </c>
      <c r="P12" s="46">
        <v>20</v>
      </c>
      <c r="Q12" s="46">
        <v>85</v>
      </c>
      <c r="R12" s="46">
        <v>2</v>
      </c>
      <c r="S12" s="46">
        <v>0</v>
      </c>
      <c r="T12" s="62">
        <f t="shared" si="2"/>
        <v>99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12</v>
      </c>
      <c r="C13" s="61">
        <v>49</v>
      </c>
      <c r="D13" s="61">
        <v>4</v>
      </c>
      <c r="E13" s="61">
        <v>1</v>
      </c>
      <c r="F13" s="62">
        <f t="shared" si="0"/>
        <v>65.5</v>
      </c>
      <c r="G13" s="63">
        <f t="shared" ref="G13:G19" si="3">F10+F11+F12+F13</f>
        <v>288</v>
      </c>
      <c r="H13" s="64" t="s">
        <v>7</v>
      </c>
      <c r="I13" s="46">
        <v>13</v>
      </c>
      <c r="J13" s="46">
        <v>54</v>
      </c>
      <c r="K13" s="46">
        <v>2</v>
      </c>
      <c r="L13" s="46">
        <v>0</v>
      </c>
      <c r="M13" s="62">
        <f t="shared" si="1"/>
        <v>64.5</v>
      </c>
      <c r="N13" s="63">
        <f t="shared" ref="N13:N18" si="4">M10+M11+M12+M13</f>
        <v>237.5</v>
      </c>
      <c r="O13" s="64" t="s">
        <v>33</v>
      </c>
      <c r="P13" s="46">
        <v>16</v>
      </c>
      <c r="Q13" s="46">
        <v>91</v>
      </c>
      <c r="R13" s="46">
        <v>3</v>
      </c>
      <c r="S13" s="46">
        <v>2</v>
      </c>
      <c r="T13" s="62">
        <f t="shared" si="2"/>
        <v>110</v>
      </c>
      <c r="U13" s="63">
        <f t="shared" ref="U13:U21" si="5">T10+T11+T12+T13</f>
        <v>381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5</v>
      </c>
      <c r="C14" s="61">
        <v>52</v>
      </c>
      <c r="D14" s="61">
        <v>3</v>
      </c>
      <c r="E14" s="61">
        <v>1</v>
      </c>
      <c r="F14" s="62">
        <f t="shared" si="0"/>
        <v>63</v>
      </c>
      <c r="G14" s="63">
        <f t="shared" si="3"/>
        <v>282</v>
      </c>
      <c r="H14" s="64" t="s">
        <v>9</v>
      </c>
      <c r="I14" s="46">
        <v>11</v>
      </c>
      <c r="J14" s="46">
        <v>47</v>
      </c>
      <c r="K14" s="46">
        <v>2</v>
      </c>
      <c r="L14" s="46">
        <v>2</v>
      </c>
      <c r="M14" s="62">
        <f t="shared" si="1"/>
        <v>61.5</v>
      </c>
      <c r="N14" s="63">
        <f t="shared" si="4"/>
        <v>245</v>
      </c>
      <c r="O14" s="64" t="s">
        <v>29</v>
      </c>
      <c r="P14" s="45">
        <v>15</v>
      </c>
      <c r="Q14" s="45">
        <v>87</v>
      </c>
      <c r="R14" s="45">
        <v>2</v>
      </c>
      <c r="S14" s="45">
        <v>1</v>
      </c>
      <c r="T14" s="62">
        <f t="shared" si="2"/>
        <v>101</v>
      </c>
      <c r="U14" s="63">
        <f t="shared" si="5"/>
        <v>400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6</v>
      </c>
      <c r="C15" s="61">
        <v>41</v>
      </c>
      <c r="D15" s="61">
        <v>3</v>
      </c>
      <c r="E15" s="61">
        <v>0</v>
      </c>
      <c r="F15" s="62">
        <f t="shared" si="0"/>
        <v>50</v>
      </c>
      <c r="G15" s="63">
        <f t="shared" si="3"/>
        <v>252</v>
      </c>
      <c r="H15" s="64" t="s">
        <v>12</v>
      </c>
      <c r="I15" s="46">
        <v>10</v>
      </c>
      <c r="J15" s="46">
        <v>52</v>
      </c>
      <c r="K15" s="46">
        <v>2</v>
      </c>
      <c r="L15" s="46">
        <v>2</v>
      </c>
      <c r="M15" s="62">
        <f t="shared" si="1"/>
        <v>66</v>
      </c>
      <c r="N15" s="63">
        <f t="shared" si="4"/>
        <v>255.5</v>
      </c>
      <c r="O15" s="60" t="s">
        <v>30</v>
      </c>
      <c r="P15" s="46">
        <v>9</v>
      </c>
      <c r="Q15" s="46">
        <v>66</v>
      </c>
      <c r="R15" s="46">
        <v>1</v>
      </c>
      <c r="S15" s="46">
        <v>1</v>
      </c>
      <c r="T15" s="62">
        <f t="shared" si="2"/>
        <v>75</v>
      </c>
      <c r="U15" s="63">
        <f t="shared" si="5"/>
        <v>385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9</v>
      </c>
      <c r="C16" s="61">
        <v>50</v>
      </c>
      <c r="D16" s="61">
        <v>1</v>
      </c>
      <c r="E16" s="61">
        <v>0</v>
      </c>
      <c r="F16" s="62">
        <f t="shared" si="0"/>
        <v>56.5</v>
      </c>
      <c r="G16" s="63">
        <f t="shared" si="3"/>
        <v>235</v>
      </c>
      <c r="H16" s="64" t="s">
        <v>15</v>
      </c>
      <c r="I16" s="46">
        <v>9</v>
      </c>
      <c r="J16" s="46">
        <v>48</v>
      </c>
      <c r="K16" s="46">
        <v>7</v>
      </c>
      <c r="L16" s="46">
        <v>1</v>
      </c>
      <c r="M16" s="62">
        <f t="shared" si="1"/>
        <v>69</v>
      </c>
      <c r="N16" s="63">
        <f t="shared" si="4"/>
        <v>261</v>
      </c>
      <c r="O16" s="64" t="s">
        <v>8</v>
      </c>
      <c r="P16" s="46">
        <v>11</v>
      </c>
      <c r="Q16" s="46">
        <v>93</v>
      </c>
      <c r="R16" s="46">
        <v>2</v>
      </c>
      <c r="S16" s="46">
        <v>2</v>
      </c>
      <c r="T16" s="62">
        <f t="shared" si="2"/>
        <v>107.5</v>
      </c>
      <c r="U16" s="63">
        <f t="shared" si="5"/>
        <v>393.5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7</v>
      </c>
      <c r="C17" s="61">
        <v>55</v>
      </c>
      <c r="D17" s="61">
        <v>1</v>
      </c>
      <c r="E17" s="61">
        <v>4</v>
      </c>
      <c r="F17" s="62">
        <f t="shared" si="0"/>
        <v>70.5</v>
      </c>
      <c r="G17" s="63">
        <f t="shared" si="3"/>
        <v>240</v>
      </c>
      <c r="H17" s="64" t="s">
        <v>18</v>
      </c>
      <c r="I17" s="46">
        <v>6</v>
      </c>
      <c r="J17" s="46">
        <v>41</v>
      </c>
      <c r="K17" s="46">
        <v>4</v>
      </c>
      <c r="L17" s="46">
        <v>1</v>
      </c>
      <c r="M17" s="62">
        <f t="shared" si="1"/>
        <v>54.5</v>
      </c>
      <c r="N17" s="63">
        <f t="shared" si="4"/>
        <v>251</v>
      </c>
      <c r="O17" s="64" t="s">
        <v>10</v>
      </c>
      <c r="P17" s="46">
        <v>9</v>
      </c>
      <c r="Q17" s="46">
        <v>67</v>
      </c>
      <c r="R17" s="46">
        <v>1</v>
      </c>
      <c r="S17" s="46">
        <v>0</v>
      </c>
      <c r="T17" s="62">
        <f t="shared" si="2"/>
        <v>73.5</v>
      </c>
      <c r="U17" s="63">
        <f t="shared" si="5"/>
        <v>357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7</v>
      </c>
      <c r="C18" s="61">
        <v>79</v>
      </c>
      <c r="D18" s="61">
        <v>0</v>
      </c>
      <c r="E18" s="61">
        <v>0</v>
      </c>
      <c r="F18" s="62">
        <f t="shared" si="0"/>
        <v>82.5</v>
      </c>
      <c r="G18" s="63">
        <f t="shared" si="3"/>
        <v>259.5</v>
      </c>
      <c r="H18" s="64" t="s">
        <v>20</v>
      </c>
      <c r="I18" s="46">
        <v>11</v>
      </c>
      <c r="J18" s="46">
        <v>59</v>
      </c>
      <c r="K18" s="46">
        <v>2</v>
      </c>
      <c r="L18" s="46">
        <v>2</v>
      </c>
      <c r="M18" s="62">
        <f t="shared" si="1"/>
        <v>73.5</v>
      </c>
      <c r="N18" s="63">
        <f t="shared" si="4"/>
        <v>263</v>
      </c>
      <c r="O18" s="64" t="s">
        <v>13</v>
      </c>
      <c r="P18" s="46">
        <v>8</v>
      </c>
      <c r="Q18" s="46">
        <v>77</v>
      </c>
      <c r="R18" s="46">
        <v>5</v>
      </c>
      <c r="S18" s="46">
        <v>1</v>
      </c>
      <c r="T18" s="62">
        <f t="shared" si="2"/>
        <v>93.5</v>
      </c>
      <c r="U18" s="63">
        <f t="shared" si="5"/>
        <v>349.5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</v>
      </c>
      <c r="C19" s="69">
        <v>77</v>
      </c>
      <c r="D19" s="69">
        <v>3</v>
      </c>
      <c r="E19" s="69">
        <v>2</v>
      </c>
      <c r="F19" s="70">
        <f t="shared" si="0"/>
        <v>90</v>
      </c>
      <c r="G19" s="71">
        <f t="shared" si="3"/>
        <v>299.5</v>
      </c>
      <c r="H19" s="72" t="s">
        <v>22</v>
      </c>
      <c r="I19" s="45">
        <v>9</v>
      </c>
      <c r="J19" s="45">
        <v>86</v>
      </c>
      <c r="K19" s="45">
        <v>3</v>
      </c>
      <c r="L19" s="45">
        <v>3</v>
      </c>
      <c r="M19" s="62">
        <f t="shared" si="1"/>
        <v>104</v>
      </c>
      <c r="N19" s="63">
        <f>M16+M17+M18+M19</f>
        <v>301</v>
      </c>
      <c r="O19" s="64" t="s">
        <v>16</v>
      </c>
      <c r="P19" s="46">
        <v>8</v>
      </c>
      <c r="Q19" s="46">
        <v>72</v>
      </c>
      <c r="R19" s="46">
        <v>1</v>
      </c>
      <c r="S19" s="46">
        <v>0</v>
      </c>
      <c r="T19" s="62">
        <f t="shared" si="2"/>
        <v>78</v>
      </c>
      <c r="U19" s="63">
        <f t="shared" si="5"/>
        <v>352.5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8</v>
      </c>
      <c r="C20" s="67">
        <v>40</v>
      </c>
      <c r="D20" s="67">
        <v>3</v>
      </c>
      <c r="E20" s="67">
        <v>2</v>
      </c>
      <c r="F20" s="73">
        <f t="shared" si="0"/>
        <v>55</v>
      </c>
      <c r="G20" s="74"/>
      <c r="H20" s="64" t="s">
        <v>24</v>
      </c>
      <c r="I20" s="46">
        <v>7</v>
      </c>
      <c r="J20" s="46">
        <v>67</v>
      </c>
      <c r="K20" s="46">
        <v>4</v>
      </c>
      <c r="L20" s="46">
        <v>2</v>
      </c>
      <c r="M20" s="73">
        <f t="shared" si="1"/>
        <v>83.5</v>
      </c>
      <c r="N20" s="63">
        <f>M17+M18+M19+M20</f>
        <v>315.5</v>
      </c>
      <c r="O20" s="64" t="s">
        <v>45</v>
      </c>
      <c r="P20" s="45">
        <v>11</v>
      </c>
      <c r="Q20" s="45">
        <v>88</v>
      </c>
      <c r="R20" s="45">
        <v>2</v>
      </c>
      <c r="S20" s="45">
        <v>0</v>
      </c>
      <c r="T20" s="73">
        <f t="shared" si="2"/>
        <v>97.5</v>
      </c>
      <c r="U20" s="63">
        <f t="shared" si="5"/>
        <v>342.5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6</v>
      </c>
      <c r="C21" s="61">
        <v>38</v>
      </c>
      <c r="D21" s="61">
        <v>1</v>
      </c>
      <c r="E21" s="61">
        <v>3</v>
      </c>
      <c r="F21" s="62">
        <f t="shared" si="0"/>
        <v>50.5</v>
      </c>
      <c r="G21" s="75"/>
      <c r="H21" s="72" t="s">
        <v>25</v>
      </c>
      <c r="I21" s="46">
        <v>7</v>
      </c>
      <c r="J21" s="46">
        <v>69</v>
      </c>
      <c r="K21" s="46">
        <v>1</v>
      </c>
      <c r="L21" s="46">
        <v>1</v>
      </c>
      <c r="M21" s="62">
        <f t="shared" si="1"/>
        <v>77</v>
      </c>
      <c r="N21" s="63">
        <f>M18+M19+M20+M21</f>
        <v>338</v>
      </c>
      <c r="O21" s="68" t="s">
        <v>46</v>
      </c>
      <c r="P21" s="47">
        <v>7</v>
      </c>
      <c r="Q21" s="47">
        <v>78</v>
      </c>
      <c r="R21" s="47">
        <v>2</v>
      </c>
      <c r="S21" s="47">
        <v>0</v>
      </c>
      <c r="T21" s="70">
        <f t="shared" si="2"/>
        <v>85.5</v>
      </c>
      <c r="U21" s="71">
        <f t="shared" si="5"/>
        <v>354.5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7</v>
      </c>
      <c r="C22" s="61">
        <v>37</v>
      </c>
      <c r="D22" s="61">
        <v>2</v>
      </c>
      <c r="E22" s="61">
        <v>2</v>
      </c>
      <c r="F22" s="62">
        <f t="shared" si="0"/>
        <v>49.5</v>
      </c>
      <c r="G22" s="63"/>
      <c r="H22" s="68" t="s">
        <v>26</v>
      </c>
      <c r="I22" s="47">
        <v>7</v>
      </c>
      <c r="J22" s="47">
        <v>55</v>
      </c>
      <c r="K22" s="47">
        <v>2</v>
      </c>
      <c r="L22" s="47">
        <v>2</v>
      </c>
      <c r="M22" s="62">
        <f t="shared" si="1"/>
        <v>67.5</v>
      </c>
      <c r="N22" s="71">
        <f>M19+M20+M21+M22</f>
        <v>332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88" t="s">
        <v>47</v>
      </c>
      <c r="B23" s="189"/>
      <c r="C23" s="194" t="s">
        <v>50</v>
      </c>
      <c r="D23" s="195"/>
      <c r="E23" s="195"/>
      <c r="F23" s="196"/>
      <c r="G23" s="89">
        <f>MAX(G13:G19)</f>
        <v>299.5</v>
      </c>
      <c r="H23" s="192" t="s">
        <v>48</v>
      </c>
      <c r="I23" s="193"/>
      <c r="J23" s="194" t="s">
        <v>50</v>
      </c>
      <c r="K23" s="195"/>
      <c r="L23" s="195"/>
      <c r="M23" s="196"/>
      <c r="N23" s="90">
        <f>MAX(N10:N22)</f>
        <v>338</v>
      </c>
      <c r="O23" s="188" t="s">
        <v>49</v>
      </c>
      <c r="P23" s="189"/>
      <c r="Q23" s="194" t="s">
        <v>50</v>
      </c>
      <c r="R23" s="195"/>
      <c r="S23" s="195"/>
      <c r="T23" s="196"/>
      <c r="U23" s="89">
        <f>MAX(U13:U21)</f>
        <v>400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0"/>
      <c r="B24" s="191"/>
      <c r="C24" s="83" t="s">
        <v>73</v>
      </c>
      <c r="D24" s="86"/>
      <c r="E24" s="86"/>
      <c r="F24" s="87" t="s">
        <v>89</v>
      </c>
      <c r="G24" s="88"/>
      <c r="H24" s="190"/>
      <c r="I24" s="191"/>
      <c r="J24" s="83" t="s">
        <v>73</v>
      </c>
      <c r="K24" s="86"/>
      <c r="L24" s="86"/>
      <c r="M24" s="87" t="s">
        <v>71</v>
      </c>
      <c r="N24" s="88"/>
      <c r="O24" s="190"/>
      <c r="P24" s="191"/>
      <c r="Q24" s="83" t="s">
        <v>73</v>
      </c>
      <c r="R24" s="86"/>
      <c r="S24" s="86"/>
      <c r="T24" s="87" t="s">
        <v>78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V21" sqref="V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5" t="s">
        <v>38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7" t="str">
        <f>'[1]G-1'!E4:H4</f>
        <v>DE OBRA</v>
      </c>
      <c r="F4" s="177"/>
      <c r="G4" s="177"/>
      <c r="H4" s="177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3" t="s">
        <v>56</v>
      </c>
      <c r="B5" s="173"/>
      <c r="C5" s="173"/>
      <c r="D5" s="177" t="str">
        <f>'[1]G-1'!D5:H5</f>
        <v>CALLE 85 X CARRERA 65</v>
      </c>
      <c r="E5" s="177"/>
      <c r="F5" s="177"/>
      <c r="G5" s="177"/>
      <c r="H5" s="177"/>
      <c r="I5" s="173" t="s">
        <v>53</v>
      </c>
      <c r="J5" s="173"/>
      <c r="K5" s="173"/>
      <c r="L5" s="178">
        <f>'[1]G-1'!L5:N5</f>
        <v>0</v>
      </c>
      <c r="M5" s="178"/>
      <c r="N5" s="178"/>
      <c r="O5" s="12"/>
      <c r="P5" s="173" t="s">
        <v>57</v>
      </c>
      <c r="Q5" s="173"/>
      <c r="R5" s="173"/>
      <c r="S5" s="176" t="s">
        <v>94</v>
      </c>
      <c r="T5" s="176"/>
      <c r="U5" s="176"/>
    </row>
    <row r="6" spans="1:28" ht="12.75" customHeight="1" x14ac:dyDescent="0.2">
      <c r="A6" s="173" t="s">
        <v>55</v>
      </c>
      <c r="B6" s="173"/>
      <c r="C6" s="173"/>
      <c r="D6" s="174" t="s">
        <v>151</v>
      </c>
      <c r="E6" s="174"/>
      <c r="F6" s="174"/>
      <c r="G6" s="174"/>
      <c r="H6" s="174"/>
      <c r="I6" s="173" t="s">
        <v>59</v>
      </c>
      <c r="J6" s="173"/>
      <c r="K6" s="173"/>
      <c r="L6" s="179">
        <v>1</v>
      </c>
      <c r="M6" s="179"/>
      <c r="N6" s="179"/>
      <c r="O6" s="42"/>
      <c r="P6" s="173" t="s">
        <v>58</v>
      </c>
      <c r="Q6" s="173"/>
      <c r="R6" s="173"/>
      <c r="S6" s="186">
        <f>'[1]G-1'!S6:U6</f>
        <v>41310</v>
      </c>
      <c r="T6" s="186"/>
      <c r="U6" s="186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61">
        <v>6</v>
      </c>
      <c r="C10" s="61">
        <v>39</v>
      </c>
      <c r="D10" s="61">
        <v>9</v>
      </c>
      <c r="E10" s="61">
        <v>0</v>
      </c>
      <c r="F10" s="62">
        <f>B10*0.5+C10*1+D10*2+E10*2.5</f>
        <v>60</v>
      </c>
      <c r="G10" s="2"/>
      <c r="H10" s="19" t="s">
        <v>4</v>
      </c>
      <c r="I10" s="46">
        <v>12</v>
      </c>
      <c r="J10" s="46">
        <v>51</v>
      </c>
      <c r="K10" s="46">
        <v>10</v>
      </c>
      <c r="L10" s="46">
        <v>2</v>
      </c>
      <c r="M10" s="6">
        <f>I10*0.5+J10*1+K10*2+L10*2.5</f>
        <v>82</v>
      </c>
      <c r="N10" s="9">
        <f>F20+F21+F22+M10</f>
        <v>278</v>
      </c>
      <c r="O10" s="19" t="s">
        <v>43</v>
      </c>
      <c r="P10" s="46">
        <v>13</v>
      </c>
      <c r="Q10" s="46">
        <v>61</v>
      </c>
      <c r="R10" s="46">
        <v>11</v>
      </c>
      <c r="S10" s="46">
        <v>2</v>
      </c>
      <c r="T10" s="6">
        <f>P10*0.5+Q10*1+R10*2+S10*2.5</f>
        <v>94.5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61">
        <v>9</v>
      </c>
      <c r="C11" s="61">
        <v>43</v>
      </c>
      <c r="D11" s="61">
        <v>11</v>
      </c>
      <c r="E11" s="61">
        <v>2</v>
      </c>
      <c r="F11" s="6">
        <f t="shared" ref="F11:F22" si="0">B11*0.5+C11*1+D11*2+E11*2.5</f>
        <v>74.5</v>
      </c>
      <c r="G11" s="2"/>
      <c r="H11" s="19" t="s">
        <v>5</v>
      </c>
      <c r="I11" s="46">
        <v>15</v>
      </c>
      <c r="J11" s="46">
        <v>58</v>
      </c>
      <c r="K11" s="46">
        <v>10</v>
      </c>
      <c r="L11" s="46">
        <v>3</v>
      </c>
      <c r="M11" s="6">
        <f t="shared" ref="M11:M22" si="1">I11*0.5+J11*1+K11*2+L11*2.5</f>
        <v>93</v>
      </c>
      <c r="N11" s="9">
        <f>F21+F22+M10+M11</f>
        <v>304</v>
      </c>
      <c r="O11" s="19" t="s">
        <v>44</v>
      </c>
      <c r="P11" s="46">
        <v>18</v>
      </c>
      <c r="Q11" s="46">
        <v>68</v>
      </c>
      <c r="R11" s="46">
        <v>12</v>
      </c>
      <c r="S11" s="46">
        <v>2</v>
      </c>
      <c r="T11" s="6">
        <f t="shared" ref="T11:T21" si="2">P11*0.5+Q11*1+R11*2+S11*2.5</f>
        <v>106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61">
        <v>11</v>
      </c>
      <c r="C12" s="61">
        <v>46</v>
      </c>
      <c r="D12" s="61">
        <v>12</v>
      </c>
      <c r="E12" s="61">
        <v>2</v>
      </c>
      <c r="F12" s="6">
        <f t="shared" si="0"/>
        <v>80.5</v>
      </c>
      <c r="G12" s="2"/>
      <c r="H12" s="19" t="s">
        <v>6</v>
      </c>
      <c r="I12" s="46">
        <v>10</v>
      </c>
      <c r="J12" s="46">
        <v>81</v>
      </c>
      <c r="K12" s="46">
        <v>6</v>
      </c>
      <c r="L12" s="46">
        <v>2</v>
      </c>
      <c r="M12" s="6">
        <f t="shared" si="1"/>
        <v>103</v>
      </c>
      <c r="N12" s="2">
        <f>F22+M10+M11+M12</f>
        <v>343.5</v>
      </c>
      <c r="O12" s="19" t="s">
        <v>32</v>
      </c>
      <c r="P12" s="46">
        <v>13</v>
      </c>
      <c r="Q12" s="46">
        <v>56</v>
      </c>
      <c r="R12" s="46">
        <v>8</v>
      </c>
      <c r="S12" s="46">
        <v>3</v>
      </c>
      <c r="T12" s="6">
        <f t="shared" si="2"/>
        <v>86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61">
        <v>3</v>
      </c>
      <c r="C13" s="61">
        <v>46</v>
      </c>
      <c r="D13" s="61">
        <v>16</v>
      </c>
      <c r="E13" s="61">
        <v>21</v>
      </c>
      <c r="F13" s="6">
        <f t="shared" si="0"/>
        <v>132</v>
      </c>
      <c r="G13" s="2">
        <f>F10+F11+F12+F13</f>
        <v>347</v>
      </c>
      <c r="H13" s="19" t="s">
        <v>7</v>
      </c>
      <c r="I13" s="46">
        <v>19</v>
      </c>
      <c r="J13" s="46">
        <v>86</v>
      </c>
      <c r="K13" s="46">
        <v>11</v>
      </c>
      <c r="L13" s="46">
        <v>0</v>
      </c>
      <c r="M13" s="6">
        <f t="shared" si="1"/>
        <v>117.5</v>
      </c>
      <c r="N13" s="2">
        <f t="shared" ref="N13:N18" si="3">M10+M11+M12+M13</f>
        <v>395.5</v>
      </c>
      <c r="O13" s="19" t="s">
        <v>33</v>
      </c>
      <c r="P13" s="46">
        <v>6</v>
      </c>
      <c r="Q13" s="46">
        <v>51</v>
      </c>
      <c r="R13" s="46">
        <v>12</v>
      </c>
      <c r="S13" s="46">
        <v>0</v>
      </c>
      <c r="T13" s="6">
        <f t="shared" si="2"/>
        <v>78</v>
      </c>
      <c r="U13" s="2">
        <f t="shared" ref="U13:U21" si="4">T10+T11+T12+T13</f>
        <v>364.5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61">
        <v>6</v>
      </c>
      <c r="C14" s="61">
        <v>38</v>
      </c>
      <c r="D14" s="61">
        <v>14</v>
      </c>
      <c r="E14" s="61">
        <v>0</v>
      </c>
      <c r="F14" s="6">
        <f t="shared" si="0"/>
        <v>69</v>
      </c>
      <c r="G14" s="2">
        <f t="shared" ref="G14:G19" si="5">F11+F12+F13+F14</f>
        <v>356</v>
      </c>
      <c r="H14" s="19" t="s">
        <v>9</v>
      </c>
      <c r="I14" s="46">
        <v>15</v>
      </c>
      <c r="J14" s="46">
        <v>83</v>
      </c>
      <c r="K14" s="46">
        <v>9</v>
      </c>
      <c r="L14" s="46">
        <v>2</v>
      </c>
      <c r="M14" s="6">
        <f t="shared" si="1"/>
        <v>113.5</v>
      </c>
      <c r="N14" s="2">
        <f t="shared" si="3"/>
        <v>427</v>
      </c>
      <c r="O14" s="19" t="s">
        <v>29</v>
      </c>
      <c r="P14" s="45">
        <v>9</v>
      </c>
      <c r="Q14" s="45">
        <v>57</v>
      </c>
      <c r="R14" s="45">
        <v>10</v>
      </c>
      <c r="S14" s="45">
        <v>1</v>
      </c>
      <c r="T14" s="6">
        <f t="shared" si="2"/>
        <v>84</v>
      </c>
      <c r="U14" s="2">
        <f t="shared" si="4"/>
        <v>354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61">
        <v>4</v>
      </c>
      <c r="C15" s="61">
        <v>33</v>
      </c>
      <c r="D15" s="61">
        <v>15</v>
      </c>
      <c r="E15" s="61">
        <v>0</v>
      </c>
      <c r="F15" s="6">
        <f t="shared" si="0"/>
        <v>65</v>
      </c>
      <c r="G15" s="2">
        <f t="shared" si="5"/>
        <v>346.5</v>
      </c>
      <c r="H15" s="19" t="s">
        <v>12</v>
      </c>
      <c r="I15" s="46">
        <v>8</v>
      </c>
      <c r="J15" s="46">
        <v>75</v>
      </c>
      <c r="K15" s="46">
        <v>5</v>
      </c>
      <c r="L15" s="46">
        <v>4</v>
      </c>
      <c r="M15" s="6">
        <f t="shared" si="1"/>
        <v>99</v>
      </c>
      <c r="N15" s="2">
        <f t="shared" si="3"/>
        <v>433</v>
      </c>
      <c r="O15" s="18" t="s">
        <v>30</v>
      </c>
      <c r="P15" s="46">
        <v>7</v>
      </c>
      <c r="Q15" s="46">
        <v>69</v>
      </c>
      <c r="R15" s="46">
        <v>6</v>
      </c>
      <c r="S15" s="46">
        <v>0</v>
      </c>
      <c r="T15" s="6">
        <f t="shared" si="2"/>
        <v>84.5</v>
      </c>
      <c r="U15" s="2">
        <f t="shared" si="4"/>
        <v>332.5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61">
        <v>13</v>
      </c>
      <c r="C16" s="61">
        <v>48</v>
      </c>
      <c r="D16" s="61">
        <v>11</v>
      </c>
      <c r="E16" s="61">
        <v>2</v>
      </c>
      <c r="F16" s="6">
        <f t="shared" si="0"/>
        <v>81.5</v>
      </c>
      <c r="G16" s="2">
        <f t="shared" si="5"/>
        <v>347.5</v>
      </c>
      <c r="H16" s="19" t="s">
        <v>15</v>
      </c>
      <c r="I16" s="46">
        <v>9</v>
      </c>
      <c r="J16" s="46">
        <v>68</v>
      </c>
      <c r="K16" s="46">
        <v>7</v>
      </c>
      <c r="L16" s="46">
        <v>2</v>
      </c>
      <c r="M16" s="6">
        <f t="shared" si="1"/>
        <v>91.5</v>
      </c>
      <c r="N16" s="2">
        <f t="shared" si="3"/>
        <v>421.5</v>
      </c>
      <c r="O16" s="19" t="s">
        <v>8</v>
      </c>
      <c r="P16" s="46">
        <v>5</v>
      </c>
      <c r="Q16" s="46">
        <v>80</v>
      </c>
      <c r="R16" s="46">
        <v>8</v>
      </c>
      <c r="S16" s="46">
        <v>1</v>
      </c>
      <c r="T16" s="6">
        <f t="shared" si="2"/>
        <v>101</v>
      </c>
      <c r="U16" s="2">
        <f t="shared" si="4"/>
        <v>347.5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61">
        <v>8</v>
      </c>
      <c r="C17" s="61">
        <v>33</v>
      </c>
      <c r="D17" s="61">
        <v>14</v>
      </c>
      <c r="E17" s="61">
        <v>3</v>
      </c>
      <c r="F17" s="6">
        <f t="shared" si="0"/>
        <v>72.5</v>
      </c>
      <c r="G17" s="2">
        <f t="shared" si="5"/>
        <v>288</v>
      </c>
      <c r="H17" s="19" t="s">
        <v>18</v>
      </c>
      <c r="I17" s="46">
        <v>6</v>
      </c>
      <c r="J17" s="46">
        <v>39</v>
      </c>
      <c r="K17" s="46">
        <v>11</v>
      </c>
      <c r="L17" s="46">
        <v>0</v>
      </c>
      <c r="M17" s="6">
        <f t="shared" si="1"/>
        <v>64</v>
      </c>
      <c r="N17" s="2">
        <f t="shared" si="3"/>
        <v>368</v>
      </c>
      <c r="O17" s="19" t="s">
        <v>10</v>
      </c>
      <c r="P17" s="46">
        <v>12</v>
      </c>
      <c r="Q17" s="46">
        <v>73</v>
      </c>
      <c r="R17" s="46">
        <v>12</v>
      </c>
      <c r="S17" s="46">
        <v>0</v>
      </c>
      <c r="T17" s="6">
        <f t="shared" si="2"/>
        <v>103</v>
      </c>
      <c r="U17" s="2">
        <f t="shared" si="4"/>
        <v>372.5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61">
        <v>13</v>
      </c>
      <c r="C18" s="61">
        <v>46</v>
      </c>
      <c r="D18" s="61">
        <v>15</v>
      </c>
      <c r="E18" s="61">
        <v>5</v>
      </c>
      <c r="F18" s="6">
        <f t="shared" si="0"/>
        <v>95</v>
      </c>
      <c r="G18" s="2">
        <f t="shared" si="5"/>
        <v>314</v>
      </c>
      <c r="H18" s="19" t="s">
        <v>20</v>
      </c>
      <c r="I18" s="46">
        <v>4</v>
      </c>
      <c r="J18" s="46">
        <v>44</v>
      </c>
      <c r="K18" s="46">
        <v>13</v>
      </c>
      <c r="L18" s="46">
        <v>1</v>
      </c>
      <c r="M18" s="6">
        <f t="shared" si="1"/>
        <v>74.5</v>
      </c>
      <c r="N18" s="2">
        <f t="shared" si="3"/>
        <v>329</v>
      </c>
      <c r="O18" s="19" t="s">
        <v>13</v>
      </c>
      <c r="P18" s="46">
        <v>8</v>
      </c>
      <c r="Q18" s="46">
        <v>84</v>
      </c>
      <c r="R18" s="46">
        <v>8</v>
      </c>
      <c r="S18" s="46">
        <v>0</v>
      </c>
      <c r="T18" s="6">
        <f t="shared" si="2"/>
        <v>104</v>
      </c>
      <c r="U18" s="2">
        <f t="shared" si="4"/>
        <v>392.5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69">
        <v>14</v>
      </c>
      <c r="C19" s="69">
        <v>36</v>
      </c>
      <c r="D19" s="69">
        <v>10</v>
      </c>
      <c r="E19" s="69">
        <v>4</v>
      </c>
      <c r="F19" s="7">
        <f t="shared" si="0"/>
        <v>73</v>
      </c>
      <c r="G19" s="3">
        <f t="shared" si="5"/>
        <v>322</v>
      </c>
      <c r="H19" s="20" t="s">
        <v>22</v>
      </c>
      <c r="I19" s="45">
        <v>8</v>
      </c>
      <c r="J19" s="45">
        <v>56</v>
      </c>
      <c r="K19" s="45">
        <v>10</v>
      </c>
      <c r="L19" s="45">
        <v>3</v>
      </c>
      <c r="M19" s="6">
        <f t="shared" si="1"/>
        <v>87.5</v>
      </c>
      <c r="N19" s="2">
        <f>M16+M17+M18+M19</f>
        <v>317.5</v>
      </c>
      <c r="O19" s="19" t="s">
        <v>16</v>
      </c>
      <c r="P19" s="46">
        <v>11</v>
      </c>
      <c r="Q19" s="46">
        <v>89</v>
      </c>
      <c r="R19" s="46">
        <v>8</v>
      </c>
      <c r="S19" s="46">
        <v>1</v>
      </c>
      <c r="T19" s="6">
        <f t="shared" si="2"/>
        <v>113</v>
      </c>
      <c r="U19" s="2">
        <f t="shared" si="4"/>
        <v>421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158">
        <v>15</v>
      </c>
      <c r="C20" s="158">
        <v>41</v>
      </c>
      <c r="D20" s="158">
        <v>8</v>
      </c>
      <c r="E20" s="158">
        <v>1</v>
      </c>
      <c r="F20" s="8">
        <f t="shared" si="0"/>
        <v>67</v>
      </c>
      <c r="G20" s="35"/>
      <c r="H20" s="19" t="s">
        <v>24</v>
      </c>
      <c r="I20" s="46">
        <v>15</v>
      </c>
      <c r="J20" s="46">
        <v>51</v>
      </c>
      <c r="K20" s="46">
        <v>10</v>
      </c>
      <c r="L20" s="46">
        <v>2</v>
      </c>
      <c r="M20" s="8">
        <f t="shared" si="1"/>
        <v>83.5</v>
      </c>
      <c r="N20" s="2">
        <f>M17+M18+M19+M20</f>
        <v>309.5</v>
      </c>
      <c r="O20" s="19" t="s">
        <v>45</v>
      </c>
      <c r="P20" s="45">
        <v>6</v>
      </c>
      <c r="Q20" s="45">
        <v>81</v>
      </c>
      <c r="R20" s="45">
        <v>10</v>
      </c>
      <c r="S20" s="45">
        <v>0</v>
      </c>
      <c r="T20" s="8">
        <f t="shared" si="2"/>
        <v>104</v>
      </c>
      <c r="U20" s="2">
        <f t="shared" si="4"/>
        <v>424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61">
        <v>13</v>
      </c>
      <c r="C21" s="61">
        <v>36</v>
      </c>
      <c r="D21" s="61">
        <v>8</v>
      </c>
      <c r="E21" s="61">
        <v>2</v>
      </c>
      <c r="F21" s="6">
        <f t="shared" si="0"/>
        <v>63.5</v>
      </c>
      <c r="G21" s="36"/>
      <c r="H21" s="20" t="s">
        <v>25</v>
      </c>
      <c r="I21" s="46">
        <v>8</v>
      </c>
      <c r="J21" s="46">
        <v>44</v>
      </c>
      <c r="K21" s="46">
        <v>9</v>
      </c>
      <c r="L21" s="46">
        <v>1</v>
      </c>
      <c r="M21" s="6">
        <f t="shared" si="1"/>
        <v>68.5</v>
      </c>
      <c r="N21" s="2">
        <f>M18+M19+M20+M21</f>
        <v>314</v>
      </c>
      <c r="O21" s="21" t="s">
        <v>46</v>
      </c>
      <c r="P21" s="47">
        <v>10</v>
      </c>
      <c r="Q21" s="47">
        <v>74</v>
      </c>
      <c r="R21" s="47">
        <v>7</v>
      </c>
      <c r="S21" s="47">
        <v>0</v>
      </c>
      <c r="T21" s="7">
        <f t="shared" si="2"/>
        <v>93</v>
      </c>
      <c r="U21" s="3">
        <f t="shared" si="4"/>
        <v>414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61">
        <v>17</v>
      </c>
      <c r="C22" s="61">
        <v>40</v>
      </c>
      <c r="D22" s="61">
        <v>6</v>
      </c>
      <c r="E22" s="61">
        <v>2</v>
      </c>
      <c r="F22" s="6">
        <f t="shared" si="0"/>
        <v>65.5</v>
      </c>
      <c r="G22" s="2"/>
      <c r="H22" s="21" t="s">
        <v>26</v>
      </c>
      <c r="I22" s="47">
        <v>5</v>
      </c>
      <c r="J22" s="47">
        <v>46</v>
      </c>
      <c r="K22" s="47">
        <v>7</v>
      </c>
      <c r="L22" s="47">
        <v>2</v>
      </c>
      <c r="M22" s="6">
        <f t="shared" si="1"/>
        <v>67.5</v>
      </c>
      <c r="N22" s="3">
        <f>M19+M20+M21+M22</f>
        <v>307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356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433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424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153</v>
      </c>
      <c r="G24" s="88"/>
      <c r="H24" s="164"/>
      <c r="I24" s="165"/>
      <c r="J24" s="82" t="s">
        <v>73</v>
      </c>
      <c r="K24" s="86"/>
      <c r="L24" s="86"/>
      <c r="M24" s="87" t="s">
        <v>80</v>
      </c>
      <c r="N24" s="88"/>
      <c r="O24" s="164"/>
      <c r="P24" s="165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Y26" sqref="Y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7" t="str">
        <f>'G-1'!E4:H4</f>
        <v>DE OBRA</v>
      </c>
      <c r="F5" s="177"/>
      <c r="G5" s="177"/>
      <c r="H5" s="177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3" t="s">
        <v>56</v>
      </c>
      <c r="B6" s="173"/>
      <c r="C6" s="173"/>
      <c r="D6" s="177" t="str">
        <f>'G-1'!D5:H5</f>
        <v>CALLE 85 X CARRERA 65</v>
      </c>
      <c r="E6" s="177"/>
      <c r="F6" s="177"/>
      <c r="G6" s="177"/>
      <c r="H6" s="177"/>
      <c r="I6" s="173" t="s">
        <v>53</v>
      </c>
      <c r="J6" s="173"/>
      <c r="K6" s="173"/>
      <c r="L6" s="178">
        <f>'G-1'!L5:N5</f>
        <v>0</v>
      </c>
      <c r="M6" s="178"/>
      <c r="N6" s="178"/>
      <c r="O6" s="12"/>
      <c r="P6" s="173" t="s">
        <v>58</v>
      </c>
      <c r="Q6" s="173"/>
      <c r="R6" s="173"/>
      <c r="S6" s="209">
        <f>'G-1'!S6:U6</f>
        <v>42823</v>
      </c>
      <c r="T6" s="209"/>
      <c r="U6" s="209"/>
    </row>
    <row r="7" spans="1:28" ht="7.5" customHeight="1" x14ac:dyDescent="0.2">
      <c r="A7" s="13"/>
      <c r="B7" s="11"/>
      <c r="C7" s="11"/>
      <c r="D7" s="11"/>
      <c r="E7" s="185"/>
      <c r="F7" s="185"/>
      <c r="G7" s="185"/>
      <c r="H7" s="185"/>
      <c r="I7" s="185"/>
      <c r="J7" s="185"/>
      <c r="K7" s="18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0" t="s">
        <v>36</v>
      </c>
      <c r="B8" s="182" t="s">
        <v>34</v>
      </c>
      <c r="C8" s="183"/>
      <c r="D8" s="183"/>
      <c r="E8" s="184"/>
      <c r="F8" s="180" t="s">
        <v>35</v>
      </c>
      <c r="G8" s="180" t="s">
        <v>37</v>
      </c>
      <c r="H8" s="180" t="s">
        <v>36</v>
      </c>
      <c r="I8" s="182" t="s">
        <v>34</v>
      </c>
      <c r="J8" s="183"/>
      <c r="K8" s="183"/>
      <c r="L8" s="184"/>
      <c r="M8" s="180" t="s">
        <v>35</v>
      </c>
      <c r="N8" s="180" t="s">
        <v>37</v>
      </c>
      <c r="O8" s="180" t="s">
        <v>36</v>
      </c>
      <c r="P8" s="182" t="s">
        <v>34</v>
      </c>
      <c r="Q8" s="183"/>
      <c r="R8" s="183"/>
      <c r="S8" s="184"/>
      <c r="T8" s="180" t="s">
        <v>35</v>
      </c>
      <c r="U8" s="180" t="s">
        <v>37</v>
      </c>
    </row>
    <row r="9" spans="1:28" ht="12" customHeight="1" x14ac:dyDescent="0.2">
      <c r="A9" s="181"/>
      <c r="B9" s="15" t="s">
        <v>52</v>
      </c>
      <c r="C9" s="15" t="s">
        <v>0</v>
      </c>
      <c r="D9" s="15" t="s">
        <v>2</v>
      </c>
      <c r="E9" s="16" t="s">
        <v>3</v>
      </c>
      <c r="F9" s="181"/>
      <c r="G9" s="181"/>
      <c r="H9" s="181"/>
      <c r="I9" s="17" t="s">
        <v>52</v>
      </c>
      <c r="J9" s="17" t="s">
        <v>0</v>
      </c>
      <c r="K9" s="15" t="s">
        <v>2</v>
      </c>
      <c r="L9" s="16" t="s">
        <v>3</v>
      </c>
      <c r="M9" s="181"/>
      <c r="N9" s="181"/>
      <c r="O9" s="181"/>
      <c r="P9" s="17" t="s">
        <v>52</v>
      </c>
      <c r="Q9" s="17" t="s">
        <v>0</v>
      </c>
      <c r="R9" s="15" t="s">
        <v>2</v>
      </c>
      <c r="S9" s="16" t="s">
        <v>3</v>
      </c>
      <c r="T9" s="181"/>
      <c r="U9" s="181"/>
    </row>
    <row r="10" spans="1:28" ht="24" customHeight="1" x14ac:dyDescent="0.2">
      <c r="A10" s="18" t="s">
        <v>11</v>
      </c>
      <c r="B10" s="46">
        <f>'G-1'!B10+'G-2'!B10+'G-3'!B10+'G-4'!B10</f>
        <v>40</v>
      </c>
      <c r="C10" s="46">
        <f>'G-1'!C10+'G-2'!C10+'G-3'!C10+'G-4'!C10</f>
        <v>320</v>
      </c>
      <c r="D10" s="46">
        <f>'G-1'!D10+'G-2'!D10+'G-3'!D10+'G-4'!D10</f>
        <v>28</v>
      </c>
      <c r="E10" s="46">
        <f>'G-1'!E10+'G-2'!E10+'G-3'!E10+'G-4'!E10</f>
        <v>2</v>
      </c>
      <c r="F10" s="6">
        <f t="shared" ref="F10:F22" si="0">B10*0.5+C10*1+D10*2+E10*2.5</f>
        <v>401</v>
      </c>
      <c r="G10" s="2"/>
      <c r="H10" s="19" t="s">
        <v>4</v>
      </c>
      <c r="I10" s="46">
        <f>'G-1'!I10+'G-2'!I10+'G-3'!I10+'G-4'!I10</f>
        <v>55</v>
      </c>
      <c r="J10" s="46">
        <f>'G-1'!J10+'G-2'!J10+'G-3'!J10+'G-4'!J10</f>
        <v>222</v>
      </c>
      <c r="K10" s="46">
        <f>'G-1'!K10+'G-2'!K10+'G-3'!K10+'G-4'!K10</f>
        <v>18</v>
      </c>
      <c r="L10" s="46">
        <f>'G-1'!L10+'G-2'!L10+'G-3'!L10+'G-4'!L10</f>
        <v>9</v>
      </c>
      <c r="M10" s="6">
        <f t="shared" ref="M10:M22" si="1">I10*0.5+J10*1+K10*2+L10*2.5</f>
        <v>308</v>
      </c>
      <c r="N10" s="9">
        <f>F20+F21+F22+M10</f>
        <v>1062.5</v>
      </c>
      <c r="O10" s="19" t="s">
        <v>43</v>
      </c>
      <c r="P10" s="46">
        <f>'G-1'!P10+'G-2'!P10+'G-3'!P10+'G-4'!P10</f>
        <v>41</v>
      </c>
      <c r="Q10" s="46">
        <f>'G-1'!Q10+'G-2'!Q10+'G-3'!Q10+'G-4'!Q10</f>
        <v>278</v>
      </c>
      <c r="R10" s="46">
        <f>'G-1'!R10+'G-2'!R10+'G-3'!R10+'G-4'!R10</f>
        <v>28</v>
      </c>
      <c r="S10" s="46">
        <f>'G-1'!S10+'G-2'!S10+'G-3'!S10+'G-4'!S10</f>
        <v>6</v>
      </c>
      <c r="T10" s="6">
        <f t="shared" ref="T10:T21" si="2">P10*0.5+Q10*1+R10*2+S10*2.5</f>
        <v>369.5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45</v>
      </c>
      <c r="C11" s="46">
        <f>'G-1'!C11+'G-2'!C11+'G-3'!C11+'G-4'!C11</f>
        <v>352</v>
      </c>
      <c r="D11" s="46">
        <f>'G-1'!D11+'G-2'!D11+'G-3'!D11+'G-4'!D11</f>
        <v>25</v>
      </c>
      <c r="E11" s="46">
        <f>'G-1'!E11+'G-2'!E11+'G-3'!E11+'G-4'!E11</f>
        <v>4</v>
      </c>
      <c r="F11" s="6">
        <f t="shared" si="0"/>
        <v>434.5</v>
      </c>
      <c r="G11" s="2"/>
      <c r="H11" s="19" t="s">
        <v>5</v>
      </c>
      <c r="I11" s="46">
        <f>'G-1'!I11+'G-2'!I11+'G-3'!I11+'G-4'!I11</f>
        <v>50</v>
      </c>
      <c r="J11" s="46">
        <f>'G-1'!J11+'G-2'!J11+'G-3'!J11+'G-4'!J11</f>
        <v>240</v>
      </c>
      <c r="K11" s="46">
        <f>'G-1'!K11+'G-2'!K11+'G-3'!K11+'G-4'!K11</f>
        <v>19</v>
      </c>
      <c r="L11" s="46">
        <f>'G-1'!L11+'G-2'!L11+'G-3'!L11+'G-4'!L11</f>
        <v>9</v>
      </c>
      <c r="M11" s="6">
        <f t="shared" si="1"/>
        <v>325.5</v>
      </c>
      <c r="N11" s="9">
        <f>F21+F22+M10+M11</f>
        <v>1141.5</v>
      </c>
      <c r="O11" s="19" t="s">
        <v>44</v>
      </c>
      <c r="P11" s="46">
        <f>'G-1'!P11+'G-2'!P11+'G-3'!P11+'G-4'!P11</f>
        <v>53</v>
      </c>
      <c r="Q11" s="46">
        <f>'G-1'!Q11+'G-2'!Q11+'G-3'!Q11+'G-4'!Q11</f>
        <v>314</v>
      </c>
      <c r="R11" s="46">
        <f>'G-1'!R11+'G-2'!R11+'G-3'!R11+'G-4'!R11</f>
        <v>26</v>
      </c>
      <c r="S11" s="46">
        <f>'G-1'!S11+'G-2'!S11+'G-3'!S11+'G-4'!S11</f>
        <v>6</v>
      </c>
      <c r="T11" s="6">
        <f t="shared" si="2"/>
        <v>407.5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36</v>
      </c>
      <c r="C12" s="46">
        <f>'G-1'!C12+'G-2'!C12+'G-3'!C12+'G-4'!C12</f>
        <v>282</v>
      </c>
      <c r="D12" s="46">
        <f>'G-1'!D12+'G-2'!D12+'G-3'!D12+'G-4'!D12</f>
        <v>31</v>
      </c>
      <c r="E12" s="46">
        <f>'G-1'!E12+'G-2'!E12+'G-3'!E12+'G-4'!E12</f>
        <v>2</v>
      </c>
      <c r="F12" s="6">
        <f t="shared" si="0"/>
        <v>367</v>
      </c>
      <c r="G12" s="2"/>
      <c r="H12" s="19" t="s">
        <v>6</v>
      </c>
      <c r="I12" s="46">
        <f>'G-1'!I12+'G-2'!I12+'G-3'!I12+'G-4'!I12</f>
        <v>47</v>
      </c>
      <c r="J12" s="46">
        <f>'G-1'!J12+'G-2'!J12+'G-3'!J12+'G-4'!J12</f>
        <v>349</v>
      </c>
      <c r="K12" s="46">
        <f>'G-1'!K12+'G-2'!K12+'G-3'!K12+'G-4'!K12</f>
        <v>21</v>
      </c>
      <c r="L12" s="46">
        <f>'G-1'!L12+'G-2'!L12+'G-3'!L12+'G-4'!L12</f>
        <v>7</v>
      </c>
      <c r="M12" s="6">
        <f t="shared" si="1"/>
        <v>432</v>
      </c>
      <c r="N12" s="2">
        <f>F22+M10+M11+M12</f>
        <v>1338.5</v>
      </c>
      <c r="O12" s="19" t="s">
        <v>32</v>
      </c>
      <c r="P12" s="46">
        <f>'G-1'!P12+'G-2'!P12+'G-3'!P12+'G-4'!P12</f>
        <v>62</v>
      </c>
      <c r="Q12" s="46">
        <f>'G-1'!Q12+'G-2'!Q12+'G-3'!Q12+'G-4'!Q12</f>
        <v>317</v>
      </c>
      <c r="R12" s="46">
        <f>'G-1'!R12+'G-2'!R12+'G-3'!R12+'G-4'!R12</f>
        <v>25</v>
      </c>
      <c r="S12" s="46">
        <f>'G-1'!S12+'G-2'!S12+'G-3'!S12+'G-4'!S12</f>
        <v>5</v>
      </c>
      <c r="T12" s="6">
        <f t="shared" si="2"/>
        <v>410.5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39</v>
      </c>
      <c r="C13" s="46">
        <f>'G-1'!C13+'G-2'!C13+'G-3'!C13+'G-4'!C13</f>
        <v>260</v>
      </c>
      <c r="D13" s="46">
        <f>'G-1'!D13+'G-2'!D13+'G-3'!D13+'G-4'!D13</f>
        <v>38</v>
      </c>
      <c r="E13" s="46">
        <f>'G-1'!E13+'G-2'!E13+'G-3'!E13+'G-4'!E13</f>
        <v>23</v>
      </c>
      <c r="F13" s="6">
        <f t="shared" si="0"/>
        <v>413</v>
      </c>
      <c r="G13" s="2">
        <f t="shared" ref="G13:G19" si="3">F10+F11+F12+F13</f>
        <v>1615.5</v>
      </c>
      <c r="H13" s="19" t="s">
        <v>7</v>
      </c>
      <c r="I13" s="46">
        <f>'G-1'!I13+'G-2'!I13+'G-3'!I13+'G-4'!I13</f>
        <v>57</v>
      </c>
      <c r="J13" s="46">
        <f>'G-1'!J13+'G-2'!J13+'G-3'!J13+'G-4'!J13</f>
        <v>346</v>
      </c>
      <c r="K13" s="46">
        <f>'G-1'!K13+'G-2'!K13+'G-3'!K13+'G-4'!K13</f>
        <v>22</v>
      </c>
      <c r="L13" s="46">
        <f>'G-1'!L13+'G-2'!L13+'G-3'!L13+'G-4'!L13</f>
        <v>5</v>
      </c>
      <c r="M13" s="6">
        <f t="shared" si="1"/>
        <v>431</v>
      </c>
      <c r="N13" s="2">
        <f t="shared" ref="N13:N18" si="4">M10+M11+M12+M13</f>
        <v>1496.5</v>
      </c>
      <c r="O13" s="19" t="s">
        <v>33</v>
      </c>
      <c r="P13" s="46">
        <f>'G-1'!P13+'G-2'!P13+'G-3'!P13+'G-4'!P13</f>
        <v>44</v>
      </c>
      <c r="Q13" s="46">
        <f>'G-1'!Q13+'G-2'!Q13+'G-3'!Q13+'G-4'!Q13</f>
        <v>328</v>
      </c>
      <c r="R13" s="46">
        <f>'G-1'!R13+'G-2'!R13+'G-3'!R13+'G-4'!R13</f>
        <v>25</v>
      </c>
      <c r="S13" s="46">
        <f>'G-1'!S13+'G-2'!S13+'G-3'!S13+'G-4'!S13</f>
        <v>7</v>
      </c>
      <c r="T13" s="6">
        <f t="shared" si="2"/>
        <v>417.5</v>
      </c>
      <c r="U13" s="2">
        <f t="shared" ref="U13:U21" si="5">T10+T11+T12+T13</f>
        <v>1605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36</v>
      </c>
      <c r="C14" s="46">
        <f>'G-1'!C14+'G-2'!C14+'G-3'!C14+'G-4'!C14</f>
        <v>280</v>
      </c>
      <c r="D14" s="46">
        <f>'G-1'!D14+'G-2'!D14+'G-3'!D14+'G-4'!D14</f>
        <v>30</v>
      </c>
      <c r="E14" s="46">
        <f>'G-1'!E14+'G-2'!E14+'G-3'!E14+'G-4'!E14</f>
        <v>4</v>
      </c>
      <c r="F14" s="6">
        <f t="shared" si="0"/>
        <v>368</v>
      </c>
      <c r="G14" s="2">
        <f t="shared" si="3"/>
        <v>1582.5</v>
      </c>
      <c r="H14" s="19" t="s">
        <v>9</v>
      </c>
      <c r="I14" s="46">
        <f>'G-1'!I14+'G-2'!I14+'G-3'!I14+'G-4'!I14</f>
        <v>46</v>
      </c>
      <c r="J14" s="46">
        <f>'G-1'!J14+'G-2'!J14+'G-3'!J14+'G-4'!J14</f>
        <v>335</v>
      </c>
      <c r="K14" s="46">
        <f>'G-1'!K14+'G-2'!K14+'G-3'!K14+'G-4'!K14</f>
        <v>20</v>
      </c>
      <c r="L14" s="46">
        <f>'G-1'!L14+'G-2'!L14+'G-3'!L14+'G-4'!L14</f>
        <v>6</v>
      </c>
      <c r="M14" s="6">
        <f t="shared" si="1"/>
        <v>413</v>
      </c>
      <c r="N14" s="2">
        <f t="shared" si="4"/>
        <v>1601.5</v>
      </c>
      <c r="O14" s="19" t="s">
        <v>29</v>
      </c>
      <c r="P14" s="46">
        <f>'G-1'!P14+'G-2'!P14+'G-3'!P14+'G-4'!P14</f>
        <v>54</v>
      </c>
      <c r="Q14" s="46">
        <f>'G-1'!Q14+'G-2'!Q14+'G-3'!Q14+'G-4'!Q14</f>
        <v>331</v>
      </c>
      <c r="R14" s="46">
        <f>'G-1'!R14+'G-2'!R14+'G-3'!R14+'G-4'!R14</f>
        <v>25</v>
      </c>
      <c r="S14" s="46">
        <f>'G-1'!S14+'G-2'!S14+'G-3'!S14+'G-4'!S14</f>
        <v>6</v>
      </c>
      <c r="T14" s="6">
        <f t="shared" si="2"/>
        <v>423</v>
      </c>
      <c r="U14" s="2">
        <f t="shared" si="5"/>
        <v>1658.5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34</v>
      </c>
      <c r="C15" s="46">
        <f>'G-1'!C15+'G-2'!C15+'G-3'!C15+'G-4'!C15</f>
        <v>225</v>
      </c>
      <c r="D15" s="46">
        <f>'G-1'!D15+'G-2'!D15+'G-3'!D15+'G-4'!D15</f>
        <v>30</v>
      </c>
      <c r="E15" s="46">
        <f>'G-1'!E15+'G-2'!E15+'G-3'!E15+'G-4'!E15</f>
        <v>1</v>
      </c>
      <c r="F15" s="6">
        <f t="shared" si="0"/>
        <v>304.5</v>
      </c>
      <c r="G15" s="2">
        <f t="shared" si="3"/>
        <v>1452.5</v>
      </c>
      <c r="H15" s="19" t="s">
        <v>12</v>
      </c>
      <c r="I15" s="46">
        <f>'G-1'!I15+'G-2'!I15+'G-3'!I15+'G-4'!I15</f>
        <v>33</v>
      </c>
      <c r="J15" s="46">
        <f>'G-1'!J15+'G-2'!J15+'G-3'!J15+'G-4'!J15</f>
        <v>328</v>
      </c>
      <c r="K15" s="46">
        <f>'G-1'!K15+'G-2'!K15+'G-3'!K15+'G-4'!K15</f>
        <v>14</v>
      </c>
      <c r="L15" s="46">
        <f>'G-1'!L15+'G-2'!L15+'G-3'!L15+'G-4'!L15</f>
        <v>7</v>
      </c>
      <c r="M15" s="6">
        <f t="shared" si="1"/>
        <v>390</v>
      </c>
      <c r="N15" s="2">
        <f t="shared" si="4"/>
        <v>1666</v>
      </c>
      <c r="O15" s="18" t="s">
        <v>30</v>
      </c>
      <c r="P15" s="46">
        <f>'G-1'!P15+'G-2'!P15+'G-3'!P15+'G-4'!P15</f>
        <v>38</v>
      </c>
      <c r="Q15" s="46">
        <f>'G-1'!Q15+'G-2'!Q15+'G-3'!Q15+'G-4'!Q15</f>
        <v>300</v>
      </c>
      <c r="R15" s="46">
        <f>'G-1'!R15+'G-2'!R15+'G-3'!R15+'G-4'!R15</f>
        <v>19</v>
      </c>
      <c r="S15" s="46">
        <f>'G-1'!S15+'G-2'!S15+'G-3'!S15+'G-4'!S15</f>
        <v>1</v>
      </c>
      <c r="T15" s="6">
        <f t="shared" si="2"/>
        <v>359.5</v>
      </c>
      <c r="U15" s="2">
        <f t="shared" si="5"/>
        <v>1610.5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44</v>
      </c>
      <c r="C16" s="46">
        <f>'G-1'!C16+'G-2'!C16+'G-3'!C16+'G-4'!C16</f>
        <v>285</v>
      </c>
      <c r="D16" s="46">
        <f>'G-1'!D16+'G-2'!D16+'G-3'!D16+'G-4'!D16</f>
        <v>24</v>
      </c>
      <c r="E16" s="46">
        <f>'G-1'!E16+'G-2'!E16+'G-3'!E16+'G-4'!E16</f>
        <v>6</v>
      </c>
      <c r="F16" s="6">
        <f t="shared" si="0"/>
        <v>370</v>
      </c>
      <c r="G16" s="2">
        <f t="shared" si="3"/>
        <v>1455.5</v>
      </c>
      <c r="H16" s="19" t="s">
        <v>15</v>
      </c>
      <c r="I16" s="46">
        <f>'G-1'!I16+'G-2'!I16+'G-3'!I16+'G-4'!I16</f>
        <v>33</v>
      </c>
      <c r="J16" s="46">
        <f>'G-1'!J16+'G-2'!J16+'G-3'!J16+'G-4'!J16</f>
        <v>335</v>
      </c>
      <c r="K16" s="46">
        <f>'G-1'!K16+'G-2'!K16+'G-3'!K16+'G-4'!K16</f>
        <v>22</v>
      </c>
      <c r="L16" s="46">
        <f>'G-1'!L16+'G-2'!L16+'G-3'!L16+'G-4'!L16</f>
        <v>5</v>
      </c>
      <c r="M16" s="6">
        <f t="shared" si="1"/>
        <v>408</v>
      </c>
      <c r="N16" s="2">
        <f t="shared" si="4"/>
        <v>1642</v>
      </c>
      <c r="O16" s="19" t="s">
        <v>8</v>
      </c>
      <c r="P16" s="46">
        <f>'G-1'!P16+'G-2'!P16+'G-3'!P16+'G-4'!P16</f>
        <v>38</v>
      </c>
      <c r="Q16" s="46">
        <f>'G-1'!Q16+'G-2'!Q16+'G-3'!Q16+'G-4'!Q16</f>
        <v>408</v>
      </c>
      <c r="R16" s="46">
        <f>'G-1'!R16+'G-2'!R16+'G-3'!R16+'G-4'!R16</f>
        <v>20</v>
      </c>
      <c r="S16" s="46">
        <f>'G-1'!S16+'G-2'!S16+'G-3'!S16+'G-4'!S16</f>
        <v>6</v>
      </c>
      <c r="T16" s="6">
        <f t="shared" si="2"/>
        <v>482</v>
      </c>
      <c r="U16" s="2">
        <f t="shared" si="5"/>
        <v>1682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35</v>
      </c>
      <c r="C17" s="46">
        <f>'G-1'!C17+'G-2'!C17+'G-3'!C17+'G-4'!C17</f>
        <v>231</v>
      </c>
      <c r="D17" s="46">
        <f>'G-1'!D17+'G-2'!D17+'G-3'!D17+'G-4'!D17</f>
        <v>25</v>
      </c>
      <c r="E17" s="46">
        <f>'G-1'!E17+'G-2'!E17+'G-3'!E17+'G-4'!E17</f>
        <v>15</v>
      </c>
      <c r="F17" s="6">
        <f t="shared" si="0"/>
        <v>336</v>
      </c>
      <c r="G17" s="2">
        <f t="shared" si="3"/>
        <v>1378.5</v>
      </c>
      <c r="H17" s="19" t="s">
        <v>18</v>
      </c>
      <c r="I17" s="46">
        <f>'G-1'!I17+'G-2'!I17+'G-3'!I17+'G-4'!I17</f>
        <v>37</v>
      </c>
      <c r="J17" s="46">
        <f>'G-1'!J17+'G-2'!J17+'G-3'!J17+'G-4'!J17</f>
        <v>249</v>
      </c>
      <c r="K17" s="46">
        <f>'G-1'!K17+'G-2'!K17+'G-3'!K17+'G-4'!K17</f>
        <v>26</v>
      </c>
      <c r="L17" s="46">
        <f>'G-1'!L17+'G-2'!L17+'G-3'!L17+'G-4'!L17</f>
        <v>3</v>
      </c>
      <c r="M17" s="6">
        <f t="shared" si="1"/>
        <v>327</v>
      </c>
      <c r="N17" s="2">
        <f t="shared" si="4"/>
        <v>1538</v>
      </c>
      <c r="O17" s="19" t="s">
        <v>10</v>
      </c>
      <c r="P17" s="46">
        <f>'G-1'!P17+'G-2'!P17+'G-3'!P17+'G-4'!P17</f>
        <v>42</v>
      </c>
      <c r="Q17" s="46">
        <f>'G-1'!Q17+'G-2'!Q17+'G-3'!Q17+'G-4'!Q17</f>
        <v>344</v>
      </c>
      <c r="R17" s="46">
        <f>'G-1'!R17+'G-2'!R17+'G-3'!R17+'G-4'!R17</f>
        <v>21</v>
      </c>
      <c r="S17" s="46">
        <f>'G-1'!S17+'G-2'!S17+'G-3'!S17+'G-4'!S17</f>
        <v>3</v>
      </c>
      <c r="T17" s="6">
        <f t="shared" si="2"/>
        <v>414.5</v>
      </c>
      <c r="U17" s="2">
        <f t="shared" si="5"/>
        <v>1679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46</v>
      </c>
      <c r="C18" s="46">
        <f>'G-1'!C18+'G-2'!C18+'G-3'!C18+'G-4'!C18</f>
        <v>249</v>
      </c>
      <c r="D18" s="46">
        <f>'G-1'!D18+'G-2'!D18+'G-3'!D18+'G-4'!D18</f>
        <v>32</v>
      </c>
      <c r="E18" s="46">
        <f>'G-1'!E18+'G-2'!E18+'G-3'!E18+'G-4'!E18</f>
        <v>9</v>
      </c>
      <c r="F18" s="6">
        <f t="shared" si="0"/>
        <v>358.5</v>
      </c>
      <c r="G18" s="2">
        <f t="shared" si="3"/>
        <v>1369</v>
      </c>
      <c r="H18" s="19" t="s">
        <v>20</v>
      </c>
      <c r="I18" s="46">
        <f>'G-1'!I18+'G-2'!I18+'G-3'!I18+'G-4'!I18</f>
        <v>44</v>
      </c>
      <c r="J18" s="46">
        <f>'G-1'!J18+'G-2'!J18+'G-3'!J18+'G-4'!J18</f>
        <v>308</v>
      </c>
      <c r="K18" s="46">
        <f>'G-1'!K18+'G-2'!K18+'G-3'!K18+'G-4'!K18</f>
        <v>23</v>
      </c>
      <c r="L18" s="46">
        <f>'G-1'!L18+'G-2'!L18+'G-3'!L18+'G-4'!L18</f>
        <v>8</v>
      </c>
      <c r="M18" s="6">
        <f t="shared" si="1"/>
        <v>396</v>
      </c>
      <c r="N18" s="2">
        <f t="shared" si="4"/>
        <v>1521</v>
      </c>
      <c r="O18" s="19" t="s">
        <v>13</v>
      </c>
      <c r="P18" s="46">
        <f>'G-1'!P18+'G-2'!P18+'G-3'!P18+'G-4'!P18</f>
        <v>43</v>
      </c>
      <c r="Q18" s="46">
        <f>'G-1'!Q18+'G-2'!Q18+'G-3'!Q18+'G-4'!Q18</f>
        <v>431</v>
      </c>
      <c r="R18" s="46">
        <f>'G-1'!R18+'G-2'!R18+'G-3'!R18+'G-4'!R18</f>
        <v>26</v>
      </c>
      <c r="S18" s="46">
        <f>'G-1'!S18+'G-2'!S18+'G-3'!S18+'G-4'!S18</f>
        <v>1</v>
      </c>
      <c r="T18" s="6">
        <f t="shared" si="2"/>
        <v>507</v>
      </c>
      <c r="U18" s="2">
        <f t="shared" si="5"/>
        <v>1763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42</v>
      </c>
      <c r="C19" s="47">
        <f>'G-1'!C19+'G-2'!C19+'G-3'!C19+'G-4'!C19</f>
        <v>221</v>
      </c>
      <c r="D19" s="47">
        <f>'G-1'!D19+'G-2'!D19+'G-3'!D19+'G-4'!D19</f>
        <v>29</v>
      </c>
      <c r="E19" s="47">
        <f>'G-1'!E19+'G-2'!E19+'G-3'!E19+'G-4'!E19</f>
        <v>12</v>
      </c>
      <c r="F19" s="7">
        <f t="shared" si="0"/>
        <v>330</v>
      </c>
      <c r="G19" s="3">
        <f t="shared" si="3"/>
        <v>1394.5</v>
      </c>
      <c r="H19" s="20" t="s">
        <v>22</v>
      </c>
      <c r="I19" s="46">
        <f>'G-1'!I19+'G-2'!I19+'G-3'!I19+'G-4'!I19</f>
        <v>48</v>
      </c>
      <c r="J19" s="46">
        <f>'G-1'!J19+'G-2'!J19+'G-3'!J19+'G-4'!J19</f>
        <v>401</v>
      </c>
      <c r="K19" s="46">
        <f>'G-1'!K19+'G-2'!K19+'G-3'!K19+'G-4'!K19</f>
        <v>21</v>
      </c>
      <c r="L19" s="46">
        <f>'G-1'!L19+'G-2'!L19+'G-3'!L19+'G-4'!L19</f>
        <v>9</v>
      </c>
      <c r="M19" s="6">
        <f t="shared" si="1"/>
        <v>489.5</v>
      </c>
      <c r="N19" s="2">
        <f>M16+M17+M18+M19</f>
        <v>1620.5</v>
      </c>
      <c r="O19" s="19" t="s">
        <v>16</v>
      </c>
      <c r="P19" s="46">
        <f>'G-1'!P19+'G-2'!P19+'G-3'!P19+'G-4'!P19</f>
        <v>48</v>
      </c>
      <c r="Q19" s="46">
        <f>'G-1'!Q19+'G-2'!Q19+'G-3'!Q19+'G-4'!Q19</f>
        <v>384</v>
      </c>
      <c r="R19" s="46">
        <f>'G-1'!R19+'G-2'!R19+'G-3'!R19+'G-4'!R19</f>
        <v>20</v>
      </c>
      <c r="S19" s="46">
        <f>'G-1'!S19+'G-2'!S19+'G-3'!S19+'G-4'!S19</f>
        <v>2</v>
      </c>
      <c r="T19" s="6">
        <f t="shared" si="2"/>
        <v>453</v>
      </c>
      <c r="U19" s="2">
        <f t="shared" si="5"/>
        <v>1856.5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34</v>
      </c>
      <c r="C20" s="45">
        <f>'G-1'!C20+'G-2'!C20+'G-3'!C20+'G-4'!C20</f>
        <v>175</v>
      </c>
      <c r="D20" s="45">
        <f>'G-1'!D20+'G-2'!D20+'G-3'!D20+'G-4'!D20</f>
        <v>21</v>
      </c>
      <c r="E20" s="45">
        <f>'G-1'!E20+'G-2'!E20+'G-3'!E20+'G-4'!E20</f>
        <v>5</v>
      </c>
      <c r="F20" s="8">
        <f t="shared" si="0"/>
        <v>246.5</v>
      </c>
      <c r="G20" s="35"/>
      <c r="H20" s="19" t="s">
        <v>24</v>
      </c>
      <c r="I20" s="46">
        <f>'G-1'!I20+'G-2'!I20+'G-3'!I20+'G-4'!I20</f>
        <v>71</v>
      </c>
      <c r="J20" s="46">
        <f>'G-1'!J20+'G-2'!J20+'G-3'!J20+'G-4'!J20</f>
        <v>302</v>
      </c>
      <c r="K20" s="46">
        <f>'G-1'!K20+'G-2'!K20+'G-3'!K20+'G-4'!K20</f>
        <v>27</v>
      </c>
      <c r="L20" s="46">
        <f>'G-1'!L20+'G-2'!L20+'G-3'!L20+'G-4'!L20</f>
        <v>7</v>
      </c>
      <c r="M20" s="8">
        <f t="shared" si="1"/>
        <v>409</v>
      </c>
      <c r="N20" s="2">
        <f>M17+M18+M19+M20</f>
        <v>1621.5</v>
      </c>
      <c r="O20" s="19" t="s">
        <v>45</v>
      </c>
      <c r="P20" s="46">
        <f>'G-1'!P20+'G-2'!P20+'G-3'!P20+'G-4'!P20</f>
        <v>41</v>
      </c>
      <c r="Q20" s="46">
        <f>'G-1'!Q20+'G-2'!Q20+'G-3'!Q20+'G-4'!Q20</f>
        <v>377</v>
      </c>
      <c r="R20" s="46">
        <f>'G-1'!R20+'G-2'!R20+'G-3'!R20+'G-4'!R20</f>
        <v>21</v>
      </c>
      <c r="S20" s="46">
        <f>'G-1'!S20+'G-2'!S20+'G-3'!S20+'G-4'!S20</f>
        <v>0</v>
      </c>
      <c r="T20" s="8">
        <f t="shared" si="2"/>
        <v>439.5</v>
      </c>
      <c r="U20" s="2">
        <f t="shared" si="5"/>
        <v>1814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34</v>
      </c>
      <c r="C21" s="46">
        <f>'G-1'!C21+'G-2'!C21+'G-3'!C21+'G-4'!C21</f>
        <v>171</v>
      </c>
      <c r="D21" s="46">
        <f>'G-1'!D21+'G-2'!D21+'G-3'!D21+'G-4'!D21</f>
        <v>16</v>
      </c>
      <c r="E21" s="46">
        <f>'G-1'!E21+'G-2'!E21+'G-3'!E21+'G-4'!E21</f>
        <v>6</v>
      </c>
      <c r="F21" s="6">
        <f t="shared" si="0"/>
        <v>235</v>
      </c>
      <c r="G21" s="36"/>
      <c r="H21" s="20" t="s">
        <v>25</v>
      </c>
      <c r="I21" s="46">
        <f>'G-1'!I21+'G-2'!I21+'G-3'!I21+'G-4'!I21</f>
        <v>48</v>
      </c>
      <c r="J21" s="46">
        <f>'G-1'!J21+'G-2'!J21+'G-3'!J21+'G-4'!J21</f>
        <v>294</v>
      </c>
      <c r="K21" s="46">
        <f>'G-1'!K21+'G-2'!K21+'G-3'!K21+'G-4'!K21</f>
        <v>20</v>
      </c>
      <c r="L21" s="46">
        <f>'G-1'!L21+'G-2'!L21+'G-3'!L21+'G-4'!L21</f>
        <v>7</v>
      </c>
      <c r="M21" s="6">
        <f t="shared" si="1"/>
        <v>375.5</v>
      </c>
      <c r="N21" s="2">
        <f>M18+M19+M20+M21</f>
        <v>1670</v>
      </c>
      <c r="O21" s="21" t="s">
        <v>46</v>
      </c>
      <c r="P21" s="47">
        <f>'G-1'!P21+'G-2'!P21+'G-3'!P21+'G-4'!P21</f>
        <v>37</v>
      </c>
      <c r="Q21" s="47">
        <f>'G-1'!Q21+'G-2'!Q21+'G-3'!Q21+'G-4'!Q21</f>
        <v>354</v>
      </c>
      <c r="R21" s="47">
        <f>'G-1'!R21+'G-2'!R21+'G-3'!R21+'G-4'!R21</f>
        <v>19</v>
      </c>
      <c r="S21" s="47">
        <f>'G-1'!S21+'G-2'!S21+'G-3'!S21+'G-4'!S21</f>
        <v>0</v>
      </c>
      <c r="T21" s="7">
        <f t="shared" si="2"/>
        <v>410.5</v>
      </c>
      <c r="U21" s="3">
        <f t="shared" si="5"/>
        <v>1810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52</v>
      </c>
      <c r="C22" s="46">
        <f>'G-1'!C22+'G-2'!C22+'G-3'!C22+'G-4'!C22</f>
        <v>201</v>
      </c>
      <c r="D22" s="46">
        <f>'G-1'!D22+'G-2'!D22+'G-3'!D22+'G-4'!D22</f>
        <v>13</v>
      </c>
      <c r="E22" s="46">
        <f>'G-1'!E22+'G-2'!E22+'G-3'!E22+'G-4'!E22</f>
        <v>8</v>
      </c>
      <c r="F22" s="6">
        <f t="shared" si="0"/>
        <v>273</v>
      </c>
      <c r="G22" s="2"/>
      <c r="H22" s="21" t="s">
        <v>26</v>
      </c>
      <c r="I22" s="46">
        <f>'G-1'!I22+'G-2'!I22+'G-3'!I22+'G-4'!I22</f>
        <v>26</v>
      </c>
      <c r="J22" s="46">
        <f>'G-1'!J22+'G-2'!J22+'G-3'!J22+'G-4'!J22</f>
        <v>269</v>
      </c>
      <c r="K22" s="46">
        <f>'G-1'!K22+'G-2'!K22+'G-3'!K22+'G-4'!K22</f>
        <v>18</v>
      </c>
      <c r="L22" s="46">
        <f>'G-1'!L22+'G-2'!L22+'G-3'!L22+'G-4'!L22</f>
        <v>9</v>
      </c>
      <c r="M22" s="6">
        <f t="shared" si="1"/>
        <v>340.5</v>
      </c>
      <c r="N22" s="3">
        <f>M19+M20+M21+M22</f>
        <v>1614.5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2" t="s">
        <v>47</v>
      </c>
      <c r="B23" s="163"/>
      <c r="C23" s="168" t="s">
        <v>50</v>
      </c>
      <c r="D23" s="169"/>
      <c r="E23" s="169"/>
      <c r="F23" s="170"/>
      <c r="G23" s="84">
        <f>MAX(G13:G19)</f>
        <v>1615.5</v>
      </c>
      <c r="H23" s="166" t="s">
        <v>48</v>
      </c>
      <c r="I23" s="167"/>
      <c r="J23" s="159" t="s">
        <v>50</v>
      </c>
      <c r="K23" s="160"/>
      <c r="L23" s="160"/>
      <c r="M23" s="161"/>
      <c r="N23" s="85">
        <f>MAX(N10:N22)</f>
        <v>1670</v>
      </c>
      <c r="O23" s="162" t="s">
        <v>49</v>
      </c>
      <c r="P23" s="163"/>
      <c r="Q23" s="168" t="s">
        <v>50</v>
      </c>
      <c r="R23" s="169"/>
      <c r="S23" s="169"/>
      <c r="T23" s="170"/>
      <c r="U23" s="84">
        <f>MAX(U13:U21)</f>
        <v>1856.5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4"/>
      <c r="B24" s="165"/>
      <c r="C24" s="82" t="s">
        <v>73</v>
      </c>
      <c r="D24" s="86"/>
      <c r="E24" s="86"/>
      <c r="F24" s="87" t="s">
        <v>65</v>
      </c>
      <c r="G24" s="88"/>
      <c r="H24" s="164"/>
      <c r="I24" s="165"/>
      <c r="J24" s="82" t="s">
        <v>73</v>
      </c>
      <c r="K24" s="86"/>
      <c r="L24" s="86"/>
      <c r="M24" s="87" t="s">
        <v>71</v>
      </c>
      <c r="N24" s="88"/>
      <c r="O24" s="164"/>
      <c r="P24" s="165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1" t="s">
        <v>51</v>
      </c>
      <c r="B26" s="171"/>
      <c r="C26" s="171"/>
      <c r="D26" s="171"/>
      <c r="E26" s="17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7" workbookViewId="0">
      <selection activeCell="G46" sqref="G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10" t="s">
        <v>112</v>
      </c>
      <c r="B2" s="210"/>
      <c r="C2" s="210"/>
      <c r="D2" s="210"/>
      <c r="E2" s="210"/>
      <c r="F2" s="210"/>
      <c r="G2" s="210"/>
      <c r="H2" s="210"/>
      <c r="I2" s="210"/>
      <c r="J2" s="210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11" t="s">
        <v>113</v>
      </c>
      <c r="B4" s="211"/>
      <c r="C4" s="212" t="s">
        <v>60</v>
      </c>
      <c r="D4" s="212"/>
      <c r="E4" s="212"/>
      <c r="F4" s="108"/>
      <c r="G4" s="104"/>
      <c r="H4" s="104"/>
      <c r="I4" s="104"/>
      <c r="J4" s="104"/>
    </row>
    <row r="5" spans="1:10" x14ac:dyDescent="0.2">
      <c r="A5" s="173" t="s">
        <v>56</v>
      </c>
      <c r="B5" s="173"/>
      <c r="C5" s="213" t="str">
        <f>'[1]G-1'!D5</f>
        <v>CALLE 85 X CARRERA 65</v>
      </c>
      <c r="D5" s="213"/>
      <c r="E5" s="213"/>
      <c r="F5" s="109"/>
      <c r="G5" s="110"/>
      <c r="H5" s="152" t="s">
        <v>53</v>
      </c>
      <c r="I5" s="214">
        <f>'[1]G-1'!L5</f>
        <v>0</v>
      </c>
      <c r="J5" s="214"/>
    </row>
    <row r="6" spans="1:10" x14ac:dyDescent="0.2">
      <c r="A6" s="173" t="s">
        <v>114</v>
      </c>
      <c r="B6" s="173"/>
      <c r="C6" s="215" t="s">
        <v>152</v>
      </c>
      <c r="D6" s="215"/>
      <c r="E6" s="215"/>
      <c r="F6" s="109"/>
      <c r="G6" s="110"/>
      <c r="H6" s="152" t="s">
        <v>58</v>
      </c>
      <c r="I6" s="216">
        <v>42823</v>
      </c>
      <c r="J6" s="216"/>
    </row>
    <row r="7" spans="1:10" x14ac:dyDescent="0.2">
      <c r="A7" s="111"/>
      <c r="B7" s="111"/>
      <c r="C7" s="217"/>
      <c r="D7" s="217"/>
      <c r="E7" s="217"/>
      <c r="F7" s="217"/>
      <c r="G7" s="108"/>
      <c r="H7" s="153"/>
      <c r="I7" s="112"/>
      <c r="J7" s="104"/>
    </row>
    <row r="8" spans="1:10" x14ac:dyDescent="0.2">
      <c r="A8" s="218" t="s">
        <v>115</v>
      </c>
      <c r="B8" s="220" t="s">
        <v>116</v>
      </c>
      <c r="C8" s="218" t="s">
        <v>117</v>
      </c>
      <c r="D8" s="220" t="s">
        <v>118</v>
      </c>
      <c r="E8" s="156" t="s">
        <v>119</v>
      </c>
      <c r="F8" s="154" t="s">
        <v>120</v>
      </c>
      <c r="G8" s="113" t="s">
        <v>121</v>
      </c>
      <c r="H8" s="154" t="s">
        <v>122</v>
      </c>
      <c r="I8" s="222" t="s">
        <v>123</v>
      </c>
      <c r="J8" s="224" t="s">
        <v>124</v>
      </c>
    </row>
    <row r="9" spans="1:10" x14ac:dyDescent="0.2">
      <c r="A9" s="219"/>
      <c r="B9" s="221"/>
      <c r="C9" s="219"/>
      <c r="D9" s="221"/>
      <c r="E9" s="157" t="s">
        <v>52</v>
      </c>
      <c r="F9" s="155" t="s">
        <v>0</v>
      </c>
      <c r="G9" s="114" t="s">
        <v>2</v>
      </c>
      <c r="H9" s="155" t="s">
        <v>3</v>
      </c>
      <c r="I9" s="223"/>
      <c r="J9" s="225"/>
    </row>
    <row r="10" spans="1:10" x14ac:dyDescent="0.2">
      <c r="A10" s="226" t="s">
        <v>125</v>
      </c>
      <c r="B10" s="229">
        <v>1</v>
      </c>
      <c r="C10" s="115"/>
      <c r="D10" s="116" t="s">
        <v>126</v>
      </c>
      <c r="E10" s="75">
        <v>1</v>
      </c>
      <c r="F10" s="75">
        <v>26</v>
      </c>
      <c r="G10" s="75">
        <v>7</v>
      </c>
      <c r="H10" s="75">
        <v>1</v>
      </c>
      <c r="I10" s="75">
        <f>E10*0.5+F10+G10*2+H10*2.5</f>
        <v>43</v>
      </c>
      <c r="J10" s="117">
        <f>IF(I10=0,"0,00",I10/SUM(I10:I12)*100)</f>
        <v>16.634429400386846</v>
      </c>
    </row>
    <row r="11" spans="1:10" x14ac:dyDescent="0.2">
      <c r="A11" s="227"/>
      <c r="B11" s="230"/>
      <c r="C11" s="115" t="s">
        <v>127</v>
      </c>
      <c r="D11" s="118" t="s">
        <v>128</v>
      </c>
      <c r="E11" s="119">
        <v>29</v>
      </c>
      <c r="F11" s="119">
        <v>146</v>
      </c>
      <c r="G11" s="119">
        <v>12</v>
      </c>
      <c r="H11" s="119">
        <v>5</v>
      </c>
      <c r="I11" s="119">
        <f t="shared" ref="I11:I45" si="0">E11*0.5+F11+G11*2+H11*2.5</f>
        <v>197</v>
      </c>
      <c r="J11" s="120">
        <f>IF(I11=0,"0,00",I11/SUM(I10:I12)*100)</f>
        <v>76.208897485493239</v>
      </c>
    </row>
    <row r="12" spans="1:10" x14ac:dyDescent="0.2">
      <c r="A12" s="227"/>
      <c r="B12" s="230"/>
      <c r="C12" s="121" t="s">
        <v>137</v>
      </c>
      <c r="D12" s="122" t="s">
        <v>129</v>
      </c>
      <c r="E12" s="74">
        <v>9</v>
      </c>
      <c r="F12" s="74">
        <v>14</v>
      </c>
      <c r="G12" s="74">
        <v>0</v>
      </c>
      <c r="H12" s="74">
        <v>0</v>
      </c>
      <c r="I12" s="123">
        <f t="shared" si="0"/>
        <v>18.5</v>
      </c>
      <c r="J12" s="124">
        <f>IF(I12=0,"0,00",I12/SUM(I10:I12)*100)</f>
        <v>7.1566731141199229</v>
      </c>
    </row>
    <row r="13" spans="1:10" x14ac:dyDescent="0.2">
      <c r="A13" s="227"/>
      <c r="B13" s="230"/>
      <c r="C13" s="125"/>
      <c r="D13" s="116" t="s">
        <v>126</v>
      </c>
      <c r="E13" s="75">
        <v>5</v>
      </c>
      <c r="F13" s="75">
        <v>27</v>
      </c>
      <c r="G13" s="75">
        <v>6</v>
      </c>
      <c r="H13" s="75">
        <v>0</v>
      </c>
      <c r="I13" s="75">
        <f t="shared" si="0"/>
        <v>41.5</v>
      </c>
      <c r="J13" s="117">
        <f>IF(I13=0,"0,00",I13/SUM(I13:I15)*100)</f>
        <v>9.9045346062052513</v>
      </c>
    </row>
    <row r="14" spans="1:10" x14ac:dyDescent="0.2">
      <c r="A14" s="227"/>
      <c r="B14" s="230"/>
      <c r="C14" s="115" t="s">
        <v>130</v>
      </c>
      <c r="D14" s="118" t="s">
        <v>128</v>
      </c>
      <c r="E14" s="119">
        <v>36</v>
      </c>
      <c r="F14" s="119">
        <v>323</v>
      </c>
      <c r="G14" s="119">
        <v>8</v>
      </c>
      <c r="H14" s="119">
        <v>0</v>
      </c>
      <c r="I14" s="119">
        <f t="shared" si="0"/>
        <v>357</v>
      </c>
      <c r="J14" s="120">
        <f>IF(I14=0,"0,00",I14/SUM(I13:I15)*100)</f>
        <v>85.202863961813847</v>
      </c>
    </row>
    <row r="15" spans="1:10" x14ac:dyDescent="0.2">
      <c r="A15" s="227"/>
      <c r="B15" s="230"/>
      <c r="C15" s="121" t="s">
        <v>138</v>
      </c>
      <c r="D15" s="122" t="s">
        <v>129</v>
      </c>
      <c r="E15" s="74">
        <v>3</v>
      </c>
      <c r="F15" s="74">
        <v>19</v>
      </c>
      <c r="G15" s="74">
        <v>0</v>
      </c>
      <c r="H15" s="74">
        <v>0</v>
      </c>
      <c r="I15" s="123">
        <f t="shared" si="0"/>
        <v>20.5</v>
      </c>
      <c r="J15" s="124">
        <f>IF(I15=0,"0,00",I15/SUM(I13:I15)*100)</f>
        <v>4.892601431980907</v>
      </c>
    </row>
    <row r="16" spans="1:10" x14ac:dyDescent="0.2">
      <c r="A16" s="227"/>
      <c r="B16" s="230"/>
      <c r="C16" s="125"/>
      <c r="D16" s="116" t="s">
        <v>126</v>
      </c>
      <c r="E16" s="75">
        <v>4</v>
      </c>
      <c r="F16" s="75">
        <v>31</v>
      </c>
      <c r="G16" s="75">
        <v>4</v>
      </c>
      <c r="H16" s="75">
        <v>0</v>
      </c>
      <c r="I16" s="75">
        <f t="shared" si="0"/>
        <v>41</v>
      </c>
      <c r="J16" s="117">
        <f>IF(I16=0,"0,00",I16/SUM(I16:I18)*100)</f>
        <v>10.25</v>
      </c>
    </row>
    <row r="17" spans="1:10" x14ac:dyDescent="0.2">
      <c r="A17" s="227"/>
      <c r="B17" s="230"/>
      <c r="C17" s="115" t="s">
        <v>131</v>
      </c>
      <c r="D17" s="118" t="s">
        <v>128</v>
      </c>
      <c r="E17" s="119">
        <v>28</v>
      </c>
      <c r="F17" s="119">
        <v>300</v>
      </c>
      <c r="G17" s="119">
        <v>9</v>
      </c>
      <c r="H17" s="119">
        <v>0</v>
      </c>
      <c r="I17" s="119">
        <f t="shared" si="0"/>
        <v>332</v>
      </c>
      <c r="J17" s="120">
        <f>IF(I17=0,"0,00",I17/SUM(I16:I18)*100)</f>
        <v>83</v>
      </c>
    </row>
    <row r="18" spans="1:10" x14ac:dyDescent="0.2">
      <c r="A18" s="228"/>
      <c r="B18" s="231"/>
      <c r="C18" s="126" t="s">
        <v>139</v>
      </c>
      <c r="D18" s="122" t="s">
        <v>129</v>
      </c>
      <c r="E18" s="74">
        <v>6</v>
      </c>
      <c r="F18" s="74">
        <v>24</v>
      </c>
      <c r="G18" s="74">
        <v>0</v>
      </c>
      <c r="H18" s="74">
        <v>0</v>
      </c>
      <c r="I18" s="123">
        <f t="shared" si="0"/>
        <v>27</v>
      </c>
      <c r="J18" s="124">
        <f>IF(I18=0,"0,00",I18/SUM(I16:I18)*100)</f>
        <v>6.75</v>
      </c>
    </row>
    <row r="19" spans="1:10" x14ac:dyDescent="0.2">
      <c r="A19" s="226" t="s">
        <v>132</v>
      </c>
      <c r="B19" s="229">
        <v>1</v>
      </c>
      <c r="C19" s="127"/>
      <c r="D19" s="116" t="s">
        <v>126</v>
      </c>
      <c r="E19" s="75">
        <v>2</v>
      </c>
      <c r="F19" s="75">
        <v>1</v>
      </c>
      <c r="G19" s="75">
        <v>0</v>
      </c>
      <c r="H19" s="75">
        <v>0</v>
      </c>
      <c r="I19" s="75">
        <f t="shared" si="0"/>
        <v>2</v>
      </c>
      <c r="J19" s="117">
        <f>IF(I19=0,"0,00",I19/SUM(I19:I21)*100)</f>
        <v>3.0303030303030303</v>
      </c>
    </row>
    <row r="20" spans="1:10" x14ac:dyDescent="0.2">
      <c r="A20" s="227"/>
      <c r="B20" s="230"/>
      <c r="C20" s="115" t="s">
        <v>127</v>
      </c>
      <c r="D20" s="118" t="s">
        <v>128</v>
      </c>
      <c r="E20" s="119">
        <v>3</v>
      </c>
      <c r="F20" s="119">
        <v>28</v>
      </c>
      <c r="G20" s="119">
        <v>8</v>
      </c>
      <c r="H20" s="119">
        <v>2</v>
      </c>
      <c r="I20" s="119">
        <f t="shared" si="0"/>
        <v>50.5</v>
      </c>
      <c r="J20" s="120">
        <f>IF(I20=0,"0,00",I20/SUM(I19:I21)*100)</f>
        <v>76.515151515151516</v>
      </c>
    </row>
    <row r="21" spans="1:10" x14ac:dyDescent="0.2">
      <c r="A21" s="227"/>
      <c r="B21" s="230"/>
      <c r="C21" s="121" t="s">
        <v>140</v>
      </c>
      <c r="D21" s="122" t="s">
        <v>129</v>
      </c>
      <c r="E21" s="74">
        <v>5</v>
      </c>
      <c r="F21" s="74">
        <v>11</v>
      </c>
      <c r="G21" s="74">
        <v>0</v>
      </c>
      <c r="H21" s="74">
        <v>0</v>
      </c>
      <c r="I21" s="123">
        <f t="shared" si="0"/>
        <v>13.5</v>
      </c>
      <c r="J21" s="124">
        <f>IF(I21=0,"0,00",I21/SUM(I19:I21)*100)</f>
        <v>20.454545454545457</v>
      </c>
    </row>
    <row r="22" spans="1:10" x14ac:dyDescent="0.2">
      <c r="A22" s="227"/>
      <c r="B22" s="230"/>
      <c r="C22" s="125"/>
      <c r="D22" s="116" t="s">
        <v>126</v>
      </c>
      <c r="E22" s="75">
        <v>1</v>
      </c>
      <c r="F22" s="75">
        <v>4</v>
      </c>
      <c r="G22" s="75">
        <v>0</v>
      </c>
      <c r="H22" s="75">
        <v>0</v>
      </c>
      <c r="I22" s="75">
        <f t="shared" si="0"/>
        <v>4.5</v>
      </c>
      <c r="J22" s="117">
        <f>IF(I22=0,"0,00",I22/SUM(I22:I24)*100)</f>
        <v>10.588235294117647</v>
      </c>
    </row>
    <row r="23" spans="1:10" x14ac:dyDescent="0.2">
      <c r="A23" s="227"/>
      <c r="B23" s="230"/>
      <c r="C23" s="115" t="s">
        <v>130</v>
      </c>
      <c r="D23" s="118" t="s">
        <v>128</v>
      </c>
      <c r="E23" s="119">
        <v>1</v>
      </c>
      <c r="F23" s="119">
        <v>16</v>
      </c>
      <c r="G23" s="119">
        <v>5</v>
      </c>
      <c r="H23" s="119">
        <v>2</v>
      </c>
      <c r="I23" s="119">
        <f t="shared" si="0"/>
        <v>31.5</v>
      </c>
      <c r="J23" s="120">
        <f>IF(I23=0,"0,00",I23/SUM(I22:I24)*100)</f>
        <v>74.117647058823536</v>
      </c>
    </row>
    <row r="24" spans="1:10" x14ac:dyDescent="0.2">
      <c r="A24" s="227"/>
      <c r="B24" s="230"/>
      <c r="C24" s="121" t="s">
        <v>141</v>
      </c>
      <c r="D24" s="122" t="s">
        <v>129</v>
      </c>
      <c r="E24" s="74">
        <v>1</v>
      </c>
      <c r="F24" s="74">
        <v>6</v>
      </c>
      <c r="G24" s="74">
        <v>0</v>
      </c>
      <c r="H24" s="74">
        <v>0</v>
      </c>
      <c r="I24" s="123">
        <f t="shared" si="0"/>
        <v>6.5</v>
      </c>
      <c r="J24" s="124">
        <f>IF(I24=0,"0,00",I24/SUM(I22:I24)*100)</f>
        <v>15.294117647058824</v>
      </c>
    </row>
    <row r="25" spans="1:10" x14ac:dyDescent="0.2">
      <c r="A25" s="227"/>
      <c r="B25" s="230"/>
      <c r="C25" s="125"/>
      <c r="D25" s="116" t="s">
        <v>126</v>
      </c>
      <c r="E25" s="75">
        <v>2</v>
      </c>
      <c r="F25" s="75">
        <v>9</v>
      </c>
      <c r="G25" s="75">
        <v>0</v>
      </c>
      <c r="H25" s="75">
        <v>0</v>
      </c>
      <c r="I25" s="75">
        <f t="shared" si="0"/>
        <v>10</v>
      </c>
      <c r="J25" s="117">
        <f>IF(I25=0,"0,00",I25/SUM(I25:I27)*100)</f>
        <v>14.285714285714285</v>
      </c>
    </row>
    <row r="26" spans="1:10" x14ac:dyDescent="0.2">
      <c r="A26" s="227"/>
      <c r="B26" s="230"/>
      <c r="C26" s="115" t="s">
        <v>131</v>
      </c>
      <c r="D26" s="118" t="s">
        <v>128</v>
      </c>
      <c r="E26" s="119">
        <v>1</v>
      </c>
      <c r="F26" s="119">
        <v>40</v>
      </c>
      <c r="G26" s="119">
        <v>6</v>
      </c>
      <c r="H26" s="119">
        <v>0</v>
      </c>
      <c r="I26" s="119">
        <f t="shared" si="0"/>
        <v>52.5</v>
      </c>
      <c r="J26" s="120">
        <f>IF(I26=0,"0,00",I26/SUM(I25:I27)*100)</f>
        <v>75</v>
      </c>
    </row>
    <row r="27" spans="1:10" x14ac:dyDescent="0.2">
      <c r="A27" s="228"/>
      <c r="B27" s="231"/>
      <c r="C27" s="126" t="s">
        <v>142</v>
      </c>
      <c r="D27" s="122" t="s">
        <v>129</v>
      </c>
      <c r="E27" s="74">
        <v>3</v>
      </c>
      <c r="F27" s="74">
        <v>6</v>
      </c>
      <c r="G27" s="74">
        <v>0</v>
      </c>
      <c r="H27" s="74">
        <v>0</v>
      </c>
      <c r="I27" s="123">
        <f t="shared" si="0"/>
        <v>7.5</v>
      </c>
      <c r="J27" s="124">
        <f>IF(I27=0,"0,00",I27/SUM(I25:I27)*100)</f>
        <v>10.714285714285714</v>
      </c>
    </row>
    <row r="28" spans="1:10" x14ac:dyDescent="0.2">
      <c r="A28" s="226" t="s">
        <v>133</v>
      </c>
      <c r="B28" s="229">
        <v>1</v>
      </c>
      <c r="C28" s="127"/>
      <c r="D28" s="116" t="s">
        <v>126</v>
      </c>
      <c r="E28" s="75">
        <v>3</v>
      </c>
      <c r="F28" s="75">
        <v>17</v>
      </c>
      <c r="G28" s="75">
        <v>0</v>
      </c>
      <c r="H28" s="75">
        <v>0</v>
      </c>
      <c r="I28" s="75">
        <f t="shared" si="0"/>
        <v>18.5</v>
      </c>
      <c r="J28" s="117">
        <f>IF(I28=0,"0,00",I28/SUM(I28:I30)*100)</f>
        <v>16.228070175438596</v>
      </c>
    </row>
    <row r="29" spans="1:10" x14ac:dyDescent="0.2">
      <c r="A29" s="227"/>
      <c r="B29" s="230"/>
      <c r="C29" s="115" t="s">
        <v>127</v>
      </c>
      <c r="D29" s="118" t="s">
        <v>128</v>
      </c>
      <c r="E29" s="119">
        <v>18</v>
      </c>
      <c r="F29" s="119">
        <v>48</v>
      </c>
      <c r="G29" s="119">
        <v>3</v>
      </c>
      <c r="H29" s="119">
        <v>2</v>
      </c>
      <c r="I29" s="119">
        <f t="shared" si="0"/>
        <v>68</v>
      </c>
      <c r="J29" s="120">
        <f>IF(I29=0,"0,00",I29/SUM(I28:I30)*100)</f>
        <v>59.649122807017541</v>
      </c>
    </row>
    <row r="30" spans="1:10" x14ac:dyDescent="0.2">
      <c r="A30" s="227"/>
      <c r="B30" s="230"/>
      <c r="C30" s="121" t="s">
        <v>143</v>
      </c>
      <c r="D30" s="122" t="s">
        <v>129</v>
      </c>
      <c r="E30" s="123">
        <v>2</v>
      </c>
      <c r="F30" s="123">
        <v>24</v>
      </c>
      <c r="G30" s="123">
        <v>0</v>
      </c>
      <c r="H30" s="123">
        <v>1</v>
      </c>
      <c r="I30" s="123">
        <f t="shared" si="0"/>
        <v>27.5</v>
      </c>
      <c r="J30" s="124">
        <f>IF(I30=0,"0,00",I30/SUM(I28:I30)*100)</f>
        <v>24.12280701754386</v>
      </c>
    </row>
    <row r="31" spans="1:10" x14ac:dyDescent="0.2">
      <c r="A31" s="227"/>
      <c r="B31" s="230"/>
      <c r="C31" s="125"/>
      <c r="D31" s="116" t="s">
        <v>126</v>
      </c>
      <c r="E31" s="75">
        <v>1</v>
      </c>
      <c r="F31" s="75">
        <v>22</v>
      </c>
      <c r="G31" s="75">
        <v>0</v>
      </c>
      <c r="H31" s="75">
        <v>1</v>
      </c>
      <c r="I31" s="75">
        <f t="shared" si="0"/>
        <v>25</v>
      </c>
      <c r="J31" s="117">
        <f>IF(I31=0,"0,00",I31/SUM(I31:I33)*100)</f>
        <v>17.543859649122805</v>
      </c>
    </row>
    <row r="32" spans="1:10" x14ac:dyDescent="0.2">
      <c r="A32" s="227"/>
      <c r="B32" s="230"/>
      <c r="C32" s="115" t="s">
        <v>130</v>
      </c>
      <c r="D32" s="118" t="s">
        <v>128</v>
      </c>
      <c r="E32" s="119">
        <v>10</v>
      </c>
      <c r="F32" s="119">
        <v>62</v>
      </c>
      <c r="G32" s="119">
        <v>2</v>
      </c>
      <c r="H32" s="119">
        <v>1</v>
      </c>
      <c r="I32" s="119">
        <f t="shared" si="0"/>
        <v>73.5</v>
      </c>
      <c r="J32" s="120">
        <f>IF(I32=0,"0,00",I32/SUM(I31:I33)*100)</f>
        <v>51.578947368421055</v>
      </c>
    </row>
    <row r="33" spans="1:10" x14ac:dyDescent="0.2">
      <c r="A33" s="227"/>
      <c r="B33" s="230"/>
      <c r="C33" s="121" t="s">
        <v>144</v>
      </c>
      <c r="D33" s="122" t="s">
        <v>129</v>
      </c>
      <c r="E33" s="123">
        <v>3</v>
      </c>
      <c r="F33" s="123">
        <v>40</v>
      </c>
      <c r="G33" s="123">
        <v>0</v>
      </c>
      <c r="H33" s="123">
        <v>1</v>
      </c>
      <c r="I33" s="123">
        <f t="shared" si="0"/>
        <v>44</v>
      </c>
      <c r="J33" s="124">
        <f>IF(I33=0,"0,00",I33/SUM(I31:I33)*100)</f>
        <v>30.87719298245614</v>
      </c>
    </row>
    <row r="34" spans="1:10" x14ac:dyDescent="0.2">
      <c r="A34" s="227"/>
      <c r="B34" s="230"/>
      <c r="C34" s="125"/>
      <c r="D34" s="116" t="s">
        <v>126</v>
      </c>
      <c r="E34" s="75">
        <v>3</v>
      </c>
      <c r="F34" s="75">
        <v>9</v>
      </c>
      <c r="G34" s="75">
        <v>0</v>
      </c>
      <c r="H34" s="75">
        <v>0</v>
      </c>
      <c r="I34" s="75">
        <f t="shared" si="0"/>
        <v>10.5</v>
      </c>
      <c r="J34" s="117">
        <f>IF(I34=0,"0,00",I34/SUM(I34:I36)*100)</f>
        <v>5.7377049180327866</v>
      </c>
    </row>
    <row r="35" spans="1:10" x14ac:dyDescent="0.2">
      <c r="A35" s="227"/>
      <c r="B35" s="230"/>
      <c r="C35" s="115" t="s">
        <v>131</v>
      </c>
      <c r="D35" s="118" t="s">
        <v>128</v>
      </c>
      <c r="E35" s="119">
        <v>10</v>
      </c>
      <c r="F35" s="119">
        <v>145</v>
      </c>
      <c r="G35" s="119">
        <v>4</v>
      </c>
      <c r="H35" s="119">
        <v>0</v>
      </c>
      <c r="I35" s="119">
        <f t="shared" si="0"/>
        <v>158</v>
      </c>
      <c r="J35" s="120">
        <f>IF(I35=0,"0,00",I35/SUM(I34:I36)*100)</f>
        <v>86.338797814207652</v>
      </c>
    </row>
    <row r="36" spans="1:10" x14ac:dyDescent="0.2">
      <c r="A36" s="228"/>
      <c r="B36" s="231"/>
      <c r="C36" s="126" t="s">
        <v>145</v>
      </c>
      <c r="D36" s="122" t="s">
        <v>129</v>
      </c>
      <c r="E36" s="123">
        <v>5</v>
      </c>
      <c r="F36" s="123">
        <v>12</v>
      </c>
      <c r="G36" s="123">
        <v>0</v>
      </c>
      <c r="H36" s="123">
        <v>0</v>
      </c>
      <c r="I36" s="123">
        <f t="shared" si="0"/>
        <v>14.5</v>
      </c>
      <c r="J36" s="124">
        <f>IF(I36=0,"0,00",I36/SUM(I34:I36)*100)</f>
        <v>7.9234972677595632</v>
      </c>
    </row>
    <row r="37" spans="1:10" x14ac:dyDescent="0.2">
      <c r="A37" s="226" t="s">
        <v>134</v>
      </c>
      <c r="B37" s="229">
        <v>1</v>
      </c>
      <c r="C37" s="127"/>
      <c r="D37" s="116" t="s">
        <v>126</v>
      </c>
      <c r="E37" s="75">
        <v>4</v>
      </c>
      <c r="F37" s="75">
        <v>16</v>
      </c>
      <c r="G37" s="75">
        <v>0</v>
      </c>
      <c r="H37" s="75">
        <v>0</v>
      </c>
      <c r="I37" s="75">
        <f t="shared" si="0"/>
        <v>18</v>
      </c>
      <c r="J37" s="117">
        <f>IF(I37=0,"0,00",I37/SUM(I37:I39)*100)</f>
        <v>13.8996138996139</v>
      </c>
    </row>
    <row r="38" spans="1:10" x14ac:dyDescent="0.2">
      <c r="A38" s="227"/>
      <c r="B38" s="230"/>
      <c r="C38" s="115" t="s">
        <v>127</v>
      </c>
      <c r="D38" s="118" t="s">
        <v>128</v>
      </c>
      <c r="E38" s="119">
        <v>6</v>
      </c>
      <c r="F38" s="119">
        <v>45</v>
      </c>
      <c r="G38" s="119">
        <v>16</v>
      </c>
      <c r="H38" s="119">
        <v>4</v>
      </c>
      <c r="I38" s="119">
        <f t="shared" si="0"/>
        <v>90</v>
      </c>
      <c r="J38" s="120">
        <f>IF(I38=0,"0,00",I38/SUM(I37:I39)*100)</f>
        <v>69.498069498069498</v>
      </c>
    </row>
    <row r="39" spans="1:10" x14ac:dyDescent="0.2">
      <c r="A39" s="227"/>
      <c r="B39" s="230"/>
      <c r="C39" s="121" t="s">
        <v>146</v>
      </c>
      <c r="D39" s="122" t="s">
        <v>129</v>
      </c>
      <c r="E39" s="74">
        <v>3</v>
      </c>
      <c r="F39" s="74">
        <v>12</v>
      </c>
      <c r="G39" s="74">
        <v>4</v>
      </c>
      <c r="H39" s="74">
        <v>0</v>
      </c>
      <c r="I39" s="123">
        <f t="shared" si="0"/>
        <v>21.5</v>
      </c>
      <c r="J39" s="124">
        <f>IF(I39=0,"0,00",I39/SUM(I37:I39)*100)</f>
        <v>16.602316602316602</v>
      </c>
    </row>
    <row r="40" spans="1:10" x14ac:dyDescent="0.2">
      <c r="A40" s="227"/>
      <c r="B40" s="230"/>
      <c r="C40" s="125"/>
      <c r="D40" s="116" t="s">
        <v>126</v>
      </c>
      <c r="E40" s="75">
        <v>1</v>
      </c>
      <c r="F40" s="75">
        <v>20</v>
      </c>
      <c r="G40" s="75">
        <v>0</v>
      </c>
      <c r="H40" s="75">
        <v>1</v>
      </c>
      <c r="I40" s="75">
        <f t="shared" si="0"/>
        <v>23</v>
      </c>
      <c r="J40" s="117">
        <f>IF(I40=0,"0,00",I40/SUM(I40:I42)*100)</f>
        <v>16.911764705882355</v>
      </c>
    </row>
    <row r="41" spans="1:10" x14ac:dyDescent="0.2">
      <c r="A41" s="227"/>
      <c r="B41" s="230"/>
      <c r="C41" s="115" t="s">
        <v>130</v>
      </c>
      <c r="D41" s="118" t="s">
        <v>128</v>
      </c>
      <c r="E41" s="119">
        <v>9</v>
      </c>
      <c r="F41" s="119">
        <v>47</v>
      </c>
      <c r="G41" s="119">
        <v>10</v>
      </c>
      <c r="H41" s="119">
        <v>2</v>
      </c>
      <c r="I41" s="119">
        <f t="shared" si="0"/>
        <v>76.5</v>
      </c>
      <c r="J41" s="120">
        <f>IF(I41=0,"0,00",I41/SUM(I40:I42)*100)</f>
        <v>56.25</v>
      </c>
    </row>
    <row r="42" spans="1:10" x14ac:dyDescent="0.2">
      <c r="A42" s="227"/>
      <c r="B42" s="230"/>
      <c r="C42" s="121" t="s">
        <v>147</v>
      </c>
      <c r="D42" s="122" t="s">
        <v>129</v>
      </c>
      <c r="E42" s="74">
        <v>3</v>
      </c>
      <c r="F42" s="74">
        <v>23</v>
      </c>
      <c r="G42" s="74">
        <v>6</v>
      </c>
      <c r="H42" s="74">
        <v>0</v>
      </c>
      <c r="I42" s="123">
        <f t="shared" si="0"/>
        <v>36.5</v>
      </c>
      <c r="J42" s="124">
        <f>IF(I42=0,"0,00",I42/SUM(I40:I42)*100)</f>
        <v>26.838235294117645</v>
      </c>
    </row>
    <row r="43" spans="1:10" x14ac:dyDescent="0.2">
      <c r="A43" s="227"/>
      <c r="B43" s="230"/>
      <c r="C43" s="125"/>
      <c r="D43" s="116" t="s">
        <v>126</v>
      </c>
      <c r="E43" s="75">
        <v>2</v>
      </c>
      <c r="F43" s="75">
        <v>23</v>
      </c>
      <c r="G43" s="75">
        <v>0</v>
      </c>
      <c r="H43" s="75">
        <v>0</v>
      </c>
      <c r="I43" s="75">
        <f t="shared" si="0"/>
        <v>24</v>
      </c>
      <c r="J43" s="117">
        <f>IF(I43=0,"0,00",I43/SUM(I43:I45)*100)</f>
        <v>12.18274111675127</v>
      </c>
    </row>
    <row r="44" spans="1:10" x14ac:dyDescent="0.2">
      <c r="A44" s="227"/>
      <c r="B44" s="230"/>
      <c r="C44" s="115" t="s">
        <v>131</v>
      </c>
      <c r="D44" s="118" t="s">
        <v>128</v>
      </c>
      <c r="E44" s="119">
        <v>9</v>
      </c>
      <c r="F44" s="119">
        <v>102</v>
      </c>
      <c r="G44" s="119">
        <v>11</v>
      </c>
      <c r="H44" s="119">
        <v>0</v>
      </c>
      <c r="I44" s="119">
        <f t="shared" si="0"/>
        <v>128.5</v>
      </c>
      <c r="J44" s="120">
        <f>IF(I44=0,"0,00",I44/SUM(I43:I45)*100)</f>
        <v>65.228426395939081</v>
      </c>
    </row>
    <row r="45" spans="1:10" x14ac:dyDescent="0.2">
      <c r="A45" s="228"/>
      <c r="B45" s="231"/>
      <c r="C45" s="126" t="s">
        <v>148</v>
      </c>
      <c r="D45" s="122" t="s">
        <v>129</v>
      </c>
      <c r="E45" s="74">
        <v>5</v>
      </c>
      <c r="F45" s="74">
        <v>30</v>
      </c>
      <c r="G45" s="74">
        <v>6</v>
      </c>
      <c r="H45" s="74">
        <v>0</v>
      </c>
      <c r="I45" s="128">
        <f t="shared" si="0"/>
        <v>44.5</v>
      </c>
      <c r="J45" s="124">
        <f>IF(I45=0,"0,00",I45/SUM(I43:I45)*100)</f>
        <v>22.588832487309645</v>
      </c>
    </row>
    <row r="46" spans="1:10" x14ac:dyDescent="0.2">
      <c r="A46" s="129"/>
      <c r="B46" s="130"/>
      <c r="C46" s="131"/>
      <c r="D46" s="132"/>
      <c r="E46" s="132"/>
      <c r="F46" s="133"/>
      <c r="G46" s="133"/>
      <c r="H46" s="133"/>
      <c r="I46" s="133"/>
      <c r="J46" s="134"/>
    </row>
    <row r="47" spans="1:10" x14ac:dyDescent="0.2">
      <c r="A47" s="151" t="s">
        <v>51</v>
      </c>
      <c r="B47" s="151"/>
      <c r="C47" s="135"/>
      <c r="D47" s="135"/>
      <c r="E47" s="135"/>
      <c r="F47" s="135"/>
      <c r="G47" s="136"/>
      <c r="H47" s="136"/>
      <c r="I47" s="136"/>
      <c r="J47" s="136"/>
    </row>
    <row r="48" spans="1:10" x14ac:dyDescent="0.2">
      <c r="A48" s="29"/>
      <c r="B48" s="29"/>
      <c r="C48" s="29"/>
      <c r="D48" s="29"/>
      <c r="E48" s="29"/>
      <c r="F48" s="29"/>
      <c r="G48" s="137"/>
      <c r="H48" s="137"/>
      <c r="I48" s="137"/>
      <c r="J48" s="137"/>
    </row>
    <row r="49" spans="1:10" x14ac:dyDescent="0.2">
      <c r="A49" s="29"/>
      <c r="B49" s="29"/>
      <c r="C49" s="29"/>
      <c r="D49" s="29"/>
      <c r="E49" s="29"/>
      <c r="F49" s="29"/>
      <c r="G49" s="137"/>
      <c r="H49" s="137"/>
      <c r="I49" s="137"/>
      <c r="J49" s="137"/>
    </row>
    <row r="50" spans="1:10" x14ac:dyDescent="0.2">
      <c r="A50" s="138"/>
      <c r="B50" s="138"/>
      <c r="C50" s="138"/>
      <c r="D50" s="138"/>
      <c r="E50" s="138"/>
      <c r="F50" s="138"/>
      <c r="G50" s="138"/>
      <c r="H50" s="138"/>
      <c r="I50" s="138"/>
      <c r="J50" s="138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33" t="s">
        <v>95</v>
      </c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33" t="s">
        <v>96</v>
      </c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33" t="s">
        <v>97</v>
      </c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4" t="s">
        <v>98</v>
      </c>
      <c r="B8" s="234"/>
      <c r="C8" s="235" t="s">
        <v>99</v>
      </c>
      <c r="D8" s="235"/>
      <c r="E8" s="235"/>
      <c r="F8" s="235"/>
      <c r="G8" s="235"/>
      <c r="H8" s="235"/>
      <c r="I8" s="92"/>
      <c r="J8" s="92"/>
      <c r="K8" s="92"/>
      <c r="L8" s="234" t="s">
        <v>100</v>
      </c>
      <c r="M8" s="234"/>
      <c r="N8" s="234"/>
      <c r="O8" s="235" t="str">
        <f>'G-1'!D5</f>
        <v>CALLE 85 X CARRERA 65</v>
      </c>
      <c r="P8" s="235"/>
      <c r="Q8" s="235"/>
      <c r="R8" s="235"/>
      <c r="S8" s="235"/>
      <c r="T8" s="92"/>
      <c r="U8" s="92"/>
      <c r="V8" s="234" t="s">
        <v>101</v>
      </c>
      <c r="W8" s="234"/>
      <c r="X8" s="234"/>
      <c r="Y8" s="235">
        <f>'G-1'!L5</f>
        <v>0</v>
      </c>
      <c r="Z8" s="235"/>
      <c r="AA8" s="235"/>
      <c r="AB8" s="92"/>
      <c r="AC8" s="92"/>
      <c r="AD8" s="92"/>
      <c r="AE8" s="92"/>
      <c r="AF8" s="92"/>
      <c r="AG8" s="92"/>
      <c r="AH8" s="234" t="s">
        <v>102</v>
      </c>
      <c r="AI8" s="234"/>
      <c r="AJ8" s="238">
        <f>'G-1'!S6</f>
        <v>42823</v>
      </c>
      <c r="AK8" s="238"/>
      <c r="AL8" s="238"/>
      <c r="AM8" s="23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32" t="s">
        <v>47</v>
      </c>
      <c r="E10" s="232"/>
      <c r="F10" s="232"/>
      <c r="G10" s="23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32" t="s">
        <v>136</v>
      </c>
      <c r="T10" s="232"/>
      <c r="U10" s="232"/>
      <c r="V10" s="23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32" t="s">
        <v>49</v>
      </c>
      <c r="AI10" s="232"/>
      <c r="AJ10" s="232"/>
      <c r="AK10" s="23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39" t="s">
        <v>104</v>
      </c>
      <c r="U12" s="239"/>
      <c r="V12" s="139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817.5</v>
      </c>
      <c r="AV12" s="97">
        <f t="shared" si="0"/>
        <v>773</v>
      </c>
      <c r="AW12" s="97">
        <f t="shared" si="0"/>
        <v>701</v>
      </c>
      <c r="AX12" s="97">
        <f t="shared" si="0"/>
        <v>739.5</v>
      </c>
      <c r="AY12" s="97">
        <f t="shared" si="0"/>
        <v>733</v>
      </c>
      <c r="AZ12" s="97">
        <f t="shared" si="0"/>
        <v>671.5</v>
      </c>
      <c r="BA12" s="97">
        <f t="shared" si="0"/>
        <v>644.5</v>
      </c>
      <c r="BB12" s="97"/>
      <c r="BC12" s="97"/>
      <c r="BD12" s="97"/>
      <c r="BE12" s="97">
        <f t="shared" ref="BE12:BQ12" si="1">P14</f>
        <v>513.5</v>
      </c>
      <c r="BF12" s="97">
        <f t="shared" si="1"/>
        <v>576.5</v>
      </c>
      <c r="BG12" s="97">
        <f t="shared" si="1"/>
        <v>702</v>
      </c>
      <c r="BH12" s="97">
        <f t="shared" si="1"/>
        <v>780.5</v>
      </c>
      <c r="BI12" s="97">
        <f t="shared" si="1"/>
        <v>832.5</v>
      </c>
      <c r="BJ12" s="97">
        <f t="shared" si="1"/>
        <v>863</v>
      </c>
      <c r="BK12" s="97">
        <f t="shared" si="1"/>
        <v>848</v>
      </c>
      <c r="BL12" s="97">
        <f t="shared" si="1"/>
        <v>805.5</v>
      </c>
      <c r="BM12" s="97">
        <f t="shared" si="1"/>
        <v>809.5</v>
      </c>
      <c r="BN12" s="97">
        <f t="shared" si="1"/>
        <v>866.5</v>
      </c>
      <c r="BO12" s="97">
        <f t="shared" si="1"/>
        <v>843</v>
      </c>
      <c r="BP12" s="97">
        <f t="shared" si="1"/>
        <v>867.5</v>
      </c>
      <c r="BQ12" s="97">
        <f t="shared" si="1"/>
        <v>847.5</v>
      </c>
      <c r="BR12" s="97"/>
      <c r="BS12" s="97"/>
      <c r="BT12" s="97"/>
      <c r="BU12" s="97">
        <f t="shared" ref="BU12:CC12" si="2">AG14</f>
        <v>744.5</v>
      </c>
      <c r="BV12" s="97">
        <f t="shared" si="2"/>
        <v>786</v>
      </c>
      <c r="BW12" s="97">
        <f t="shared" si="2"/>
        <v>767</v>
      </c>
      <c r="BX12" s="97">
        <f t="shared" si="2"/>
        <v>817.5</v>
      </c>
      <c r="BY12" s="97">
        <f t="shared" si="2"/>
        <v>827.5</v>
      </c>
      <c r="BZ12" s="97">
        <f t="shared" si="2"/>
        <v>869</v>
      </c>
      <c r="CA12" s="97">
        <f t="shared" si="2"/>
        <v>930.5</v>
      </c>
      <c r="CB12" s="97">
        <f t="shared" si="2"/>
        <v>900.5</v>
      </c>
      <c r="CC12" s="97">
        <f t="shared" si="2"/>
        <v>884</v>
      </c>
    </row>
    <row r="13" spans="1:81" ht="16.5" customHeight="1" x14ac:dyDescent="0.2">
      <c r="A13" s="100" t="s">
        <v>105</v>
      </c>
      <c r="B13" s="142">
        <f>'G-1'!F10</f>
        <v>248.5</v>
      </c>
      <c r="C13" s="142">
        <f>'G-1'!F11</f>
        <v>239</v>
      </c>
      <c r="D13" s="142">
        <f>'G-1'!F12</f>
        <v>159</v>
      </c>
      <c r="E13" s="142">
        <f>'G-1'!F13</f>
        <v>171</v>
      </c>
      <c r="F13" s="142">
        <f>'G-1'!F14</f>
        <v>204</v>
      </c>
      <c r="G13" s="142">
        <f>'G-1'!F15</f>
        <v>167</v>
      </c>
      <c r="H13" s="142">
        <f>'G-1'!F16</f>
        <v>197.5</v>
      </c>
      <c r="I13" s="142">
        <f>'G-1'!F17</f>
        <v>164.5</v>
      </c>
      <c r="J13" s="142">
        <f>'G-1'!F18</f>
        <v>142.5</v>
      </c>
      <c r="K13" s="142">
        <f>'G-1'!F19</f>
        <v>140</v>
      </c>
      <c r="L13" s="143"/>
      <c r="M13" s="142">
        <f>'G-1'!F20</f>
        <v>104.5</v>
      </c>
      <c r="N13" s="142">
        <f>'G-1'!F21</f>
        <v>112.5</v>
      </c>
      <c r="O13" s="142">
        <f>'G-1'!F22</f>
        <v>146</v>
      </c>
      <c r="P13" s="142">
        <f>'G-1'!M10</f>
        <v>150.5</v>
      </c>
      <c r="Q13" s="142">
        <f>'G-1'!M11</f>
        <v>167.5</v>
      </c>
      <c r="R13" s="142">
        <f>'G-1'!M12</f>
        <v>238</v>
      </c>
      <c r="S13" s="142">
        <f>'G-1'!M13</f>
        <v>224.5</v>
      </c>
      <c r="T13" s="142">
        <f>'G-1'!M14</f>
        <v>202.5</v>
      </c>
      <c r="U13" s="142">
        <f>'G-1'!M15</f>
        <v>198</v>
      </c>
      <c r="V13" s="142">
        <f>'G-1'!M16</f>
        <v>223</v>
      </c>
      <c r="W13" s="142">
        <f>'G-1'!M17</f>
        <v>182</v>
      </c>
      <c r="X13" s="142">
        <f>'G-1'!M18</f>
        <v>206.5</v>
      </c>
      <c r="Y13" s="142">
        <f>'G-1'!M19</f>
        <v>255</v>
      </c>
      <c r="Z13" s="142">
        <f>'G-1'!M20</f>
        <v>199.5</v>
      </c>
      <c r="AA13" s="142">
        <f>'G-1'!M21</f>
        <v>206.5</v>
      </c>
      <c r="AB13" s="142">
        <f>'G-1'!M22</f>
        <v>186.5</v>
      </c>
      <c r="AC13" s="143"/>
      <c r="AD13" s="142">
        <f>'G-1'!T10</f>
        <v>174</v>
      </c>
      <c r="AE13" s="142">
        <f>'G-1'!T11</f>
        <v>184.5</v>
      </c>
      <c r="AF13" s="142">
        <f>'G-1'!T12</f>
        <v>188</v>
      </c>
      <c r="AG13" s="142">
        <f>'G-1'!T13</f>
        <v>198</v>
      </c>
      <c r="AH13" s="142">
        <f>'G-1'!T14</f>
        <v>215.5</v>
      </c>
      <c r="AI13" s="142">
        <f>'G-1'!T15</f>
        <v>165.5</v>
      </c>
      <c r="AJ13" s="142">
        <f>'G-1'!T16</f>
        <v>238.5</v>
      </c>
      <c r="AK13" s="142">
        <f>'G-1'!T17</f>
        <v>208</v>
      </c>
      <c r="AL13" s="142">
        <f>'G-1'!T18</f>
        <v>257</v>
      </c>
      <c r="AM13" s="142">
        <f>'G-1'!T19</f>
        <v>227</v>
      </c>
      <c r="AN13" s="142">
        <f>'G-1'!T20</f>
        <v>208.5</v>
      </c>
      <c r="AO13" s="142">
        <f>'G-1'!T21</f>
        <v>191.5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2"/>
      <c r="C14" s="142"/>
      <c r="D14" s="142"/>
      <c r="E14" s="142">
        <f>B13+C13+D13+E13</f>
        <v>817.5</v>
      </c>
      <c r="F14" s="142">
        <f t="shared" ref="F14:K14" si="3">C13+D13+E13+F13</f>
        <v>773</v>
      </c>
      <c r="G14" s="142">
        <f t="shared" si="3"/>
        <v>701</v>
      </c>
      <c r="H14" s="142">
        <f t="shared" si="3"/>
        <v>739.5</v>
      </c>
      <c r="I14" s="142">
        <f t="shared" si="3"/>
        <v>733</v>
      </c>
      <c r="J14" s="142">
        <f t="shared" si="3"/>
        <v>671.5</v>
      </c>
      <c r="K14" s="142">
        <f t="shared" si="3"/>
        <v>644.5</v>
      </c>
      <c r="L14" s="143"/>
      <c r="M14" s="142"/>
      <c r="N14" s="142"/>
      <c r="O14" s="142"/>
      <c r="P14" s="142">
        <f>M13+N13+O13+P13</f>
        <v>513.5</v>
      </c>
      <c r="Q14" s="142">
        <f t="shared" ref="Q14:AB14" si="4">N13+O13+P13+Q13</f>
        <v>576.5</v>
      </c>
      <c r="R14" s="142">
        <f t="shared" si="4"/>
        <v>702</v>
      </c>
      <c r="S14" s="142">
        <f t="shared" si="4"/>
        <v>780.5</v>
      </c>
      <c r="T14" s="142">
        <f t="shared" si="4"/>
        <v>832.5</v>
      </c>
      <c r="U14" s="142">
        <f t="shared" si="4"/>
        <v>863</v>
      </c>
      <c r="V14" s="142">
        <f t="shared" si="4"/>
        <v>848</v>
      </c>
      <c r="W14" s="142">
        <f t="shared" si="4"/>
        <v>805.5</v>
      </c>
      <c r="X14" s="142">
        <f t="shared" si="4"/>
        <v>809.5</v>
      </c>
      <c r="Y14" s="142">
        <f t="shared" si="4"/>
        <v>866.5</v>
      </c>
      <c r="Z14" s="142">
        <f t="shared" si="4"/>
        <v>843</v>
      </c>
      <c r="AA14" s="142">
        <f t="shared" si="4"/>
        <v>867.5</v>
      </c>
      <c r="AB14" s="142">
        <f t="shared" si="4"/>
        <v>847.5</v>
      </c>
      <c r="AC14" s="143"/>
      <c r="AD14" s="142"/>
      <c r="AE14" s="142"/>
      <c r="AF14" s="142"/>
      <c r="AG14" s="142">
        <f>AD13+AE13+AF13+AG13</f>
        <v>744.5</v>
      </c>
      <c r="AH14" s="142">
        <f t="shared" ref="AH14:AO14" si="5">AE13+AF13+AG13+AH13</f>
        <v>786</v>
      </c>
      <c r="AI14" s="142">
        <f t="shared" si="5"/>
        <v>767</v>
      </c>
      <c r="AJ14" s="142">
        <f t="shared" si="5"/>
        <v>817.5</v>
      </c>
      <c r="AK14" s="142">
        <f t="shared" si="5"/>
        <v>827.5</v>
      </c>
      <c r="AL14" s="142">
        <f t="shared" si="5"/>
        <v>869</v>
      </c>
      <c r="AM14" s="142">
        <f t="shared" si="5"/>
        <v>930.5</v>
      </c>
      <c r="AN14" s="142">
        <f t="shared" si="5"/>
        <v>900.5</v>
      </c>
      <c r="AO14" s="142">
        <f t="shared" si="5"/>
        <v>884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44"/>
      <c r="C15" s="145" t="s">
        <v>108</v>
      </c>
      <c r="D15" s="146">
        <f>DIRECCIONALIDAD!J10/100</f>
        <v>0.16634429400386846</v>
      </c>
      <c r="E15" s="145"/>
      <c r="F15" s="145" t="s">
        <v>109</v>
      </c>
      <c r="G15" s="146">
        <f>DIRECCIONALIDAD!J11/100</f>
        <v>0.76208897485493243</v>
      </c>
      <c r="H15" s="145"/>
      <c r="I15" s="145" t="s">
        <v>110</v>
      </c>
      <c r="J15" s="146">
        <f>DIRECCIONALIDAD!J12/100</f>
        <v>7.1566731141199227E-2</v>
      </c>
      <c r="K15" s="147"/>
      <c r="L15" s="141"/>
      <c r="M15" s="144"/>
      <c r="N15" s="145"/>
      <c r="O15" s="145" t="s">
        <v>108</v>
      </c>
      <c r="P15" s="146">
        <f>DIRECCIONALIDAD!J13/100</f>
        <v>9.9045346062052508E-2</v>
      </c>
      <c r="Q15" s="145"/>
      <c r="R15" s="145"/>
      <c r="S15" s="145"/>
      <c r="T15" s="145" t="s">
        <v>109</v>
      </c>
      <c r="U15" s="146">
        <f>DIRECCIONALIDAD!J14/100</f>
        <v>0.85202863961813846</v>
      </c>
      <c r="V15" s="145"/>
      <c r="W15" s="145"/>
      <c r="X15" s="145"/>
      <c r="Y15" s="145" t="s">
        <v>110</v>
      </c>
      <c r="Z15" s="146">
        <f>DIRECCIONALIDAD!J15/100</f>
        <v>4.8926014319809072E-2</v>
      </c>
      <c r="AA15" s="145"/>
      <c r="AB15" s="147"/>
      <c r="AC15" s="141"/>
      <c r="AD15" s="144"/>
      <c r="AE15" s="145" t="s">
        <v>108</v>
      </c>
      <c r="AF15" s="146">
        <f>DIRECCIONALIDAD!J16/100</f>
        <v>0.10249999999999999</v>
      </c>
      <c r="AG15" s="145"/>
      <c r="AH15" s="145"/>
      <c r="AI15" s="145"/>
      <c r="AJ15" s="145" t="s">
        <v>109</v>
      </c>
      <c r="AK15" s="146">
        <f>DIRECCIONALIDAD!J17/100</f>
        <v>0.83</v>
      </c>
      <c r="AL15" s="145"/>
      <c r="AM15" s="145"/>
      <c r="AN15" s="145" t="s">
        <v>110</v>
      </c>
      <c r="AO15" s="148">
        <f>DIRECCIONALIDAD!J18/100</f>
        <v>6.7500000000000004E-2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236" t="s">
        <v>104</v>
      </c>
      <c r="U16" s="236"/>
      <c r="V16" s="149">
        <v>2</v>
      </c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2">
        <f>'G-2'!F10</f>
        <v>23.5</v>
      </c>
      <c r="C17" s="142">
        <f>'G-2'!F11</f>
        <v>41</v>
      </c>
      <c r="D17" s="142">
        <f>'G-2'!F12</f>
        <v>54</v>
      </c>
      <c r="E17" s="142">
        <f>'G-2'!F13</f>
        <v>44.5</v>
      </c>
      <c r="F17" s="142">
        <f>'G-2'!F14</f>
        <v>32</v>
      </c>
      <c r="G17" s="142">
        <f>'G-2'!F15</f>
        <v>22.5</v>
      </c>
      <c r="H17" s="142">
        <f>'G-2'!F16</f>
        <v>34.5</v>
      </c>
      <c r="I17" s="142">
        <f>'G-2'!F17</f>
        <v>28.5</v>
      </c>
      <c r="J17" s="142">
        <f>'G-2'!F18</f>
        <v>38.5</v>
      </c>
      <c r="K17" s="142">
        <f>'G-2'!F19</f>
        <v>27</v>
      </c>
      <c r="L17" s="143"/>
      <c r="M17" s="142">
        <f>'G-2'!F20</f>
        <v>20</v>
      </c>
      <c r="N17" s="142">
        <f>'G-2'!F21</f>
        <v>8.5</v>
      </c>
      <c r="O17" s="142">
        <f>'G-2'!F22</f>
        <v>12</v>
      </c>
      <c r="P17" s="142">
        <f>'G-2'!M10</f>
        <v>21.5</v>
      </c>
      <c r="Q17" s="142">
        <f>'G-2'!M11</f>
        <v>9.5</v>
      </c>
      <c r="R17" s="142">
        <f>'G-2'!M12</f>
        <v>27.5</v>
      </c>
      <c r="S17" s="142">
        <f>'G-2'!M13</f>
        <v>24.5</v>
      </c>
      <c r="T17" s="142">
        <f>'G-2'!M14</f>
        <v>35.5</v>
      </c>
      <c r="U17" s="142">
        <f>'G-2'!M15</f>
        <v>27</v>
      </c>
      <c r="V17" s="142">
        <f>'G-2'!M16</f>
        <v>24.5</v>
      </c>
      <c r="W17" s="142">
        <f>'G-2'!M17</f>
        <v>26.5</v>
      </c>
      <c r="X17" s="142">
        <f>'G-2'!M18</f>
        <v>41.5</v>
      </c>
      <c r="Y17" s="142">
        <f>'G-2'!M19</f>
        <v>43</v>
      </c>
      <c r="Z17" s="142">
        <f>'G-2'!M20</f>
        <v>42.5</v>
      </c>
      <c r="AA17" s="142">
        <f>'G-2'!M21</f>
        <v>23.5</v>
      </c>
      <c r="AB17" s="142">
        <f>'G-2'!M22</f>
        <v>19</v>
      </c>
      <c r="AC17" s="143"/>
      <c r="AD17" s="142">
        <f>'G-2'!T10</f>
        <v>19</v>
      </c>
      <c r="AE17" s="142">
        <f>'G-2'!T11</f>
        <v>27</v>
      </c>
      <c r="AF17" s="142">
        <f>'G-2'!T12</f>
        <v>37.5</v>
      </c>
      <c r="AG17" s="142">
        <f>'G-2'!T13</f>
        <v>31.5</v>
      </c>
      <c r="AH17" s="142">
        <f>'G-2'!T14</f>
        <v>22.5</v>
      </c>
      <c r="AI17" s="142">
        <f>'G-2'!T15</f>
        <v>34.5</v>
      </c>
      <c r="AJ17" s="142">
        <f>'G-2'!T16</f>
        <v>35</v>
      </c>
      <c r="AK17" s="142">
        <f>'G-2'!T17</f>
        <v>30</v>
      </c>
      <c r="AL17" s="142">
        <f>'G-2'!T18</f>
        <v>52.5</v>
      </c>
      <c r="AM17" s="142">
        <f>'G-2'!T19</f>
        <v>35</v>
      </c>
      <c r="AN17" s="142">
        <f>'G-2'!T20</f>
        <v>29.5</v>
      </c>
      <c r="AO17" s="142">
        <f>'G-2'!T21</f>
        <v>40.5</v>
      </c>
      <c r="AP17" s="101"/>
      <c r="AQ17" s="101"/>
      <c r="AR17" s="101"/>
      <c r="AS17" s="101"/>
      <c r="AT17" s="101"/>
      <c r="AU17" s="101">
        <f t="shared" ref="AU17:BA17" si="6">E18</f>
        <v>163</v>
      </c>
      <c r="AV17" s="101">
        <f t="shared" si="6"/>
        <v>171.5</v>
      </c>
      <c r="AW17" s="101">
        <f t="shared" si="6"/>
        <v>153</v>
      </c>
      <c r="AX17" s="101">
        <f t="shared" si="6"/>
        <v>133.5</v>
      </c>
      <c r="AY17" s="101">
        <f t="shared" si="6"/>
        <v>117.5</v>
      </c>
      <c r="AZ17" s="101">
        <f t="shared" si="6"/>
        <v>124</v>
      </c>
      <c r="BA17" s="101">
        <f t="shared" si="6"/>
        <v>128.5</v>
      </c>
      <c r="BB17" s="101"/>
      <c r="BC17" s="101"/>
      <c r="BD17" s="101"/>
      <c r="BE17" s="101">
        <f t="shared" ref="BE17:BQ17" si="7">P18</f>
        <v>62</v>
      </c>
      <c r="BF17" s="101">
        <f t="shared" si="7"/>
        <v>51.5</v>
      </c>
      <c r="BG17" s="101">
        <f t="shared" si="7"/>
        <v>70.5</v>
      </c>
      <c r="BH17" s="101">
        <f t="shared" si="7"/>
        <v>83</v>
      </c>
      <c r="BI17" s="101">
        <f t="shared" si="7"/>
        <v>97</v>
      </c>
      <c r="BJ17" s="101">
        <f t="shared" si="7"/>
        <v>114.5</v>
      </c>
      <c r="BK17" s="101">
        <f t="shared" si="7"/>
        <v>111.5</v>
      </c>
      <c r="BL17" s="101">
        <f t="shared" si="7"/>
        <v>113.5</v>
      </c>
      <c r="BM17" s="101">
        <f t="shared" si="7"/>
        <v>119.5</v>
      </c>
      <c r="BN17" s="101">
        <f t="shared" si="7"/>
        <v>135.5</v>
      </c>
      <c r="BO17" s="101">
        <f t="shared" si="7"/>
        <v>153.5</v>
      </c>
      <c r="BP17" s="101">
        <f t="shared" si="7"/>
        <v>150.5</v>
      </c>
      <c r="BQ17" s="101">
        <f t="shared" si="7"/>
        <v>128</v>
      </c>
      <c r="BR17" s="101"/>
      <c r="BS17" s="101"/>
      <c r="BT17" s="101"/>
      <c r="BU17" s="101">
        <f t="shared" ref="BU17:CC17" si="8">AG18</f>
        <v>115</v>
      </c>
      <c r="BV17" s="101">
        <f t="shared" si="8"/>
        <v>118.5</v>
      </c>
      <c r="BW17" s="101">
        <f t="shared" si="8"/>
        <v>126</v>
      </c>
      <c r="BX17" s="101">
        <f t="shared" si="8"/>
        <v>123.5</v>
      </c>
      <c r="BY17" s="101">
        <f t="shared" si="8"/>
        <v>122</v>
      </c>
      <c r="BZ17" s="101">
        <f t="shared" si="8"/>
        <v>152</v>
      </c>
      <c r="CA17" s="101">
        <f t="shared" si="8"/>
        <v>152.5</v>
      </c>
      <c r="CB17" s="101">
        <f t="shared" si="8"/>
        <v>147</v>
      </c>
      <c r="CC17" s="101">
        <f t="shared" si="8"/>
        <v>157.5</v>
      </c>
    </row>
    <row r="18" spans="1:81" ht="16.5" customHeight="1" x14ac:dyDescent="0.2">
      <c r="A18" s="100" t="s">
        <v>106</v>
      </c>
      <c r="B18" s="142"/>
      <c r="C18" s="142"/>
      <c r="D18" s="142"/>
      <c r="E18" s="142">
        <f>B17+C17+D17+E17</f>
        <v>163</v>
      </c>
      <c r="F18" s="142">
        <f t="shared" ref="F18:K18" si="9">C17+D17+E17+F17</f>
        <v>171.5</v>
      </c>
      <c r="G18" s="142">
        <f t="shared" si="9"/>
        <v>153</v>
      </c>
      <c r="H18" s="142">
        <f t="shared" si="9"/>
        <v>133.5</v>
      </c>
      <c r="I18" s="142">
        <f t="shared" si="9"/>
        <v>117.5</v>
      </c>
      <c r="J18" s="142">
        <f t="shared" si="9"/>
        <v>124</v>
      </c>
      <c r="K18" s="142">
        <f t="shared" si="9"/>
        <v>128.5</v>
      </c>
      <c r="L18" s="143"/>
      <c r="M18" s="142"/>
      <c r="N18" s="142"/>
      <c r="O18" s="142"/>
      <c r="P18" s="142">
        <f>M17+N17+O17+P17</f>
        <v>62</v>
      </c>
      <c r="Q18" s="142">
        <f t="shared" ref="Q18:AB18" si="10">N17+O17+P17+Q17</f>
        <v>51.5</v>
      </c>
      <c r="R18" s="142">
        <f t="shared" si="10"/>
        <v>70.5</v>
      </c>
      <c r="S18" s="142">
        <f t="shared" si="10"/>
        <v>83</v>
      </c>
      <c r="T18" s="142">
        <f t="shared" si="10"/>
        <v>97</v>
      </c>
      <c r="U18" s="142">
        <f t="shared" si="10"/>
        <v>114.5</v>
      </c>
      <c r="V18" s="142">
        <f t="shared" si="10"/>
        <v>111.5</v>
      </c>
      <c r="W18" s="142">
        <f t="shared" si="10"/>
        <v>113.5</v>
      </c>
      <c r="X18" s="142">
        <f t="shared" si="10"/>
        <v>119.5</v>
      </c>
      <c r="Y18" s="142">
        <f t="shared" si="10"/>
        <v>135.5</v>
      </c>
      <c r="Z18" s="142">
        <f t="shared" si="10"/>
        <v>153.5</v>
      </c>
      <c r="AA18" s="142">
        <f t="shared" si="10"/>
        <v>150.5</v>
      </c>
      <c r="AB18" s="142">
        <f t="shared" si="10"/>
        <v>128</v>
      </c>
      <c r="AC18" s="143"/>
      <c r="AD18" s="142"/>
      <c r="AE18" s="142"/>
      <c r="AF18" s="142"/>
      <c r="AG18" s="142">
        <f>AD17+AE17+AF17+AG17</f>
        <v>115</v>
      </c>
      <c r="AH18" s="142">
        <f t="shared" ref="AH18:AO18" si="11">AE17+AF17+AG17+AH17</f>
        <v>118.5</v>
      </c>
      <c r="AI18" s="142">
        <f t="shared" si="11"/>
        <v>126</v>
      </c>
      <c r="AJ18" s="142">
        <f t="shared" si="11"/>
        <v>123.5</v>
      </c>
      <c r="AK18" s="142">
        <f t="shared" si="11"/>
        <v>122</v>
      </c>
      <c r="AL18" s="142">
        <f t="shared" si="11"/>
        <v>152</v>
      </c>
      <c r="AM18" s="142">
        <f t="shared" si="11"/>
        <v>152.5</v>
      </c>
      <c r="AN18" s="142">
        <f t="shared" si="11"/>
        <v>147</v>
      </c>
      <c r="AO18" s="142">
        <f t="shared" si="11"/>
        <v>157.5</v>
      </c>
      <c r="AP18" s="101"/>
      <c r="AQ18" s="101"/>
      <c r="AR18" s="101"/>
      <c r="AS18" s="101"/>
      <c r="AT18" s="101"/>
      <c r="AU18" s="101">
        <f t="shared" ref="AU18:BA18" si="12">E26</f>
        <v>347</v>
      </c>
      <c r="AV18" s="101">
        <f t="shared" si="12"/>
        <v>356</v>
      </c>
      <c r="AW18" s="101">
        <f t="shared" si="12"/>
        <v>346.5</v>
      </c>
      <c r="AX18" s="101">
        <f t="shared" si="12"/>
        <v>347.5</v>
      </c>
      <c r="AY18" s="101">
        <f t="shared" si="12"/>
        <v>288</v>
      </c>
      <c r="AZ18" s="101">
        <f t="shared" si="12"/>
        <v>314</v>
      </c>
      <c r="BA18" s="101">
        <f t="shared" si="12"/>
        <v>322</v>
      </c>
      <c r="BB18" s="101"/>
      <c r="BC18" s="101"/>
      <c r="BD18" s="101"/>
      <c r="BE18" s="101">
        <f t="shared" ref="BE18:BQ18" si="13">P26</f>
        <v>278</v>
      </c>
      <c r="BF18" s="101">
        <f t="shared" si="13"/>
        <v>304</v>
      </c>
      <c r="BG18" s="101">
        <f t="shared" si="13"/>
        <v>343.5</v>
      </c>
      <c r="BH18" s="101">
        <f t="shared" si="13"/>
        <v>395.5</v>
      </c>
      <c r="BI18" s="101">
        <f t="shared" si="13"/>
        <v>427</v>
      </c>
      <c r="BJ18" s="101">
        <f t="shared" si="13"/>
        <v>433</v>
      </c>
      <c r="BK18" s="101">
        <f t="shared" si="13"/>
        <v>421.5</v>
      </c>
      <c r="BL18" s="101">
        <f t="shared" si="13"/>
        <v>368</v>
      </c>
      <c r="BM18" s="101">
        <f t="shared" si="13"/>
        <v>329</v>
      </c>
      <c r="BN18" s="101">
        <f t="shared" si="13"/>
        <v>317.5</v>
      </c>
      <c r="BO18" s="101">
        <f t="shared" si="13"/>
        <v>309.5</v>
      </c>
      <c r="BP18" s="101">
        <f t="shared" si="13"/>
        <v>314</v>
      </c>
      <c r="BQ18" s="101">
        <f t="shared" si="13"/>
        <v>307</v>
      </c>
      <c r="BR18" s="101"/>
      <c r="BS18" s="101"/>
      <c r="BT18" s="101"/>
      <c r="BU18" s="101">
        <f t="shared" ref="BU18:CC18" si="14">AG26</f>
        <v>364.5</v>
      </c>
      <c r="BV18" s="101">
        <f t="shared" si="14"/>
        <v>354</v>
      </c>
      <c r="BW18" s="101">
        <f t="shared" si="14"/>
        <v>332.5</v>
      </c>
      <c r="BX18" s="101">
        <f t="shared" si="14"/>
        <v>347.5</v>
      </c>
      <c r="BY18" s="101">
        <f t="shared" si="14"/>
        <v>372.5</v>
      </c>
      <c r="BZ18" s="101">
        <f t="shared" si="14"/>
        <v>392.5</v>
      </c>
      <c r="CA18" s="101">
        <f t="shared" si="14"/>
        <v>421</v>
      </c>
      <c r="CB18" s="101">
        <f t="shared" si="14"/>
        <v>424</v>
      </c>
      <c r="CC18" s="101">
        <f t="shared" si="14"/>
        <v>414</v>
      </c>
    </row>
    <row r="19" spans="1:81" ht="16.5" customHeight="1" x14ac:dyDescent="0.2">
      <c r="A19" s="97" t="s">
        <v>107</v>
      </c>
      <c r="B19" s="144"/>
      <c r="C19" s="145" t="s">
        <v>108</v>
      </c>
      <c r="D19" s="146">
        <f>DIRECCIONALIDAD!J19/100</f>
        <v>3.0303030303030304E-2</v>
      </c>
      <c r="E19" s="145"/>
      <c r="F19" s="145" t="s">
        <v>109</v>
      </c>
      <c r="G19" s="146">
        <f>DIRECCIONALIDAD!J20/100</f>
        <v>0.76515151515151514</v>
      </c>
      <c r="H19" s="145"/>
      <c r="I19" s="145" t="s">
        <v>110</v>
      </c>
      <c r="J19" s="146">
        <f>DIRECCIONALIDAD!J21/100</f>
        <v>0.20454545454545456</v>
      </c>
      <c r="K19" s="147"/>
      <c r="L19" s="141"/>
      <c r="M19" s="144"/>
      <c r="N19" s="145"/>
      <c r="O19" s="145" t="s">
        <v>108</v>
      </c>
      <c r="P19" s="146">
        <f>DIRECCIONALIDAD!J22/100</f>
        <v>0.10588235294117647</v>
      </c>
      <c r="Q19" s="145"/>
      <c r="R19" s="145"/>
      <c r="S19" s="145"/>
      <c r="T19" s="145" t="s">
        <v>109</v>
      </c>
      <c r="U19" s="146">
        <f>DIRECCIONALIDAD!J23/100</f>
        <v>0.74117647058823533</v>
      </c>
      <c r="V19" s="145"/>
      <c r="W19" s="145"/>
      <c r="X19" s="145"/>
      <c r="Y19" s="145" t="s">
        <v>110</v>
      </c>
      <c r="Z19" s="146">
        <f>DIRECCIONALIDAD!J24/100</f>
        <v>0.15294117647058825</v>
      </c>
      <c r="AA19" s="145"/>
      <c r="AB19" s="147"/>
      <c r="AC19" s="141"/>
      <c r="AD19" s="144"/>
      <c r="AE19" s="145" t="s">
        <v>108</v>
      </c>
      <c r="AF19" s="146">
        <f>DIRECCIONALIDAD!J25/100</f>
        <v>0.14285714285714285</v>
      </c>
      <c r="AG19" s="145"/>
      <c r="AH19" s="145"/>
      <c r="AI19" s="145"/>
      <c r="AJ19" s="145" t="s">
        <v>109</v>
      </c>
      <c r="AK19" s="146">
        <f>DIRECCIONALIDAD!J26/100</f>
        <v>0.75</v>
      </c>
      <c r="AL19" s="145"/>
      <c r="AM19" s="145"/>
      <c r="AN19" s="145" t="s">
        <v>110</v>
      </c>
      <c r="AO19" s="148">
        <f>DIRECCIONALIDAD!J27/100</f>
        <v>0.10714285714285714</v>
      </c>
      <c r="AP19" s="92"/>
      <c r="AQ19" s="92"/>
      <c r="AR19" s="92"/>
      <c r="AS19" s="92"/>
      <c r="AT19" s="92"/>
      <c r="AU19" s="92">
        <f t="shared" ref="AU19:BA19" si="15">E22</f>
        <v>288</v>
      </c>
      <c r="AV19" s="92">
        <f t="shared" si="15"/>
        <v>282</v>
      </c>
      <c r="AW19" s="92">
        <f t="shared" si="15"/>
        <v>252</v>
      </c>
      <c r="AX19" s="92">
        <f t="shared" si="15"/>
        <v>235</v>
      </c>
      <c r="AY19" s="92">
        <f t="shared" si="15"/>
        <v>240</v>
      </c>
      <c r="AZ19" s="92">
        <f t="shared" si="15"/>
        <v>259.5</v>
      </c>
      <c r="BA19" s="92">
        <f t="shared" si="15"/>
        <v>299.5</v>
      </c>
      <c r="BB19" s="92"/>
      <c r="BC19" s="92"/>
      <c r="BD19" s="92"/>
      <c r="BE19" s="92">
        <f t="shared" ref="BE19:BQ19" si="16">P22</f>
        <v>209</v>
      </c>
      <c r="BF19" s="92">
        <f t="shared" si="16"/>
        <v>209.5</v>
      </c>
      <c r="BG19" s="92">
        <f t="shared" si="16"/>
        <v>222.5</v>
      </c>
      <c r="BH19" s="92">
        <f t="shared" si="16"/>
        <v>237.5</v>
      </c>
      <c r="BI19" s="92">
        <f t="shared" si="16"/>
        <v>245</v>
      </c>
      <c r="BJ19" s="92">
        <f t="shared" si="16"/>
        <v>255.5</v>
      </c>
      <c r="BK19" s="92">
        <f t="shared" si="16"/>
        <v>261</v>
      </c>
      <c r="BL19" s="92">
        <f t="shared" si="16"/>
        <v>251</v>
      </c>
      <c r="BM19" s="92">
        <f t="shared" si="16"/>
        <v>263</v>
      </c>
      <c r="BN19" s="92">
        <f t="shared" si="16"/>
        <v>301</v>
      </c>
      <c r="BO19" s="92">
        <f t="shared" si="16"/>
        <v>315.5</v>
      </c>
      <c r="BP19" s="92">
        <f t="shared" si="16"/>
        <v>338</v>
      </c>
      <c r="BQ19" s="92">
        <f t="shared" si="16"/>
        <v>332</v>
      </c>
      <c r="BR19" s="92"/>
      <c r="BS19" s="92"/>
      <c r="BT19" s="92"/>
      <c r="BU19" s="92">
        <f t="shared" ref="BU19:CC19" si="17">AG22</f>
        <v>381</v>
      </c>
      <c r="BV19" s="92">
        <f t="shared" si="17"/>
        <v>400</v>
      </c>
      <c r="BW19" s="92">
        <f t="shared" si="17"/>
        <v>385</v>
      </c>
      <c r="BX19" s="92">
        <f t="shared" si="17"/>
        <v>393.5</v>
      </c>
      <c r="BY19" s="92">
        <f t="shared" si="17"/>
        <v>357</v>
      </c>
      <c r="BZ19" s="92">
        <f t="shared" si="17"/>
        <v>349.5</v>
      </c>
      <c r="CA19" s="92">
        <f t="shared" si="17"/>
        <v>352.5</v>
      </c>
      <c r="CB19" s="92">
        <f t="shared" si="17"/>
        <v>342.5</v>
      </c>
      <c r="CC19" s="92">
        <f t="shared" si="17"/>
        <v>354.5</v>
      </c>
    </row>
    <row r="20" spans="1:81" ht="16.5" customHeight="1" x14ac:dyDescent="0.2">
      <c r="A20" s="92"/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236" t="s">
        <v>104</v>
      </c>
      <c r="U20" s="236"/>
      <c r="V20" s="149">
        <v>3</v>
      </c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92"/>
      <c r="AQ20" s="92"/>
      <c r="AR20" s="92"/>
      <c r="AS20" s="92"/>
      <c r="AT20" s="92"/>
      <c r="AU20" s="92">
        <f t="shared" ref="AU20:BA20" si="18">E30</f>
        <v>1615.5</v>
      </c>
      <c r="AV20" s="92">
        <f t="shared" si="18"/>
        <v>1582.5</v>
      </c>
      <c r="AW20" s="92">
        <f t="shared" si="18"/>
        <v>1452.5</v>
      </c>
      <c r="AX20" s="92">
        <f t="shared" si="18"/>
        <v>1455.5</v>
      </c>
      <c r="AY20" s="92">
        <f t="shared" si="18"/>
        <v>1378.5</v>
      </c>
      <c r="AZ20" s="92">
        <f t="shared" si="18"/>
        <v>1369</v>
      </c>
      <c r="BA20" s="92">
        <f t="shared" si="18"/>
        <v>1394.5</v>
      </c>
      <c r="BB20" s="92"/>
      <c r="BC20" s="92"/>
      <c r="BD20" s="92"/>
      <c r="BE20" s="92">
        <f t="shared" ref="BE20:BQ20" si="19">P30</f>
        <v>1062.5</v>
      </c>
      <c r="BF20" s="92">
        <f t="shared" si="19"/>
        <v>1141.5</v>
      </c>
      <c r="BG20" s="92">
        <f t="shared" si="19"/>
        <v>1338.5</v>
      </c>
      <c r="BH20" s="92">
        <f t="shared" si="19"/>
        <v>1496.5</v>
      </c>
      <c r="BI20" s="92">
        <f t="shared" si="19"/>
        <v>1601.5</v>
      </c>
      <c r="BJ20" s="92">
        <f t="shared" si="19"/>
        <v>1666</v>
      </c>
      <c r="BK20" s="92">
        <f t="shared" si="19"/>
        <v>1642</v>
      </c>
      <c r="BL20" s="92">
        <f t="shared" si="19"/>
        <v>1538</v>
      </c>
      <c r="BM20" s="92">
        <f t="shared" si="19"/>
        <v>1521</v>
      </c>
      <c r="BN20" s="92">
        <f t="shared" si="19"/>
        <v>1620.5</v>
      </c>
      <c r="BO20" s="92">
        <f t="shared" si="19"/>
        <v>1621.5</v>
      </c>
      <c r="BP20" s="92">
        <f t="shared" si="19"/>
        <v>1670</v>
      </c>
      <c r="BQ20" s="92">
        <f t="shared" si="19"/>
        <v>1614.5</v>
      </c>
      <c r="BR20" s="92"/>
      <c r="BS20" s="92"/>
      <c r="BT20" s="92"/>
      <c r="BU20" s="92">
        <f t="shared" ref="BU20:CC20" si="20">AG30</f>
        <v>1605</v>
      </c>
      <c r="BV20" s="92">
        <f t="shared" si="20"/>
        <v>1658.5</v>
      </c>
      <c r="BW20" s="92">
        <f t="shared" si="20"/>
        <v>1610.5</v>
      </c>
      <c r="BX20" s="92">
        <f t="shared" si="20"/>
        <v>1682</v>
      </c>
      <c r="BY20" s="92">
        <f t="shared" si="20"/>
        <v>1679</v>
      </c>
      <c r="BZ20" s="92">
        <f t="shared" si="20"/>
        <v>1763</v>
      </c>
      <c r="CA20" s="92">
        <f t="shared" si="20"/>
        <v>1856.5</v>
      </c>
      <c r="CB20" s="92">
        <f t="shared" si="20"/>
        <v>1814</v>
      </c>
      <c r="CC20" s="92">
        <f t="shared" si="20"/>
        <v>1810</v>
      </c>
    </row>
    <row r="21" spans="1:81" ht="16.5" customHeight="1" x14ac:dyDescent="0.2">
      <c r="A21" s="100" t="s">
        <v>105</v>
      </c>
      <c r="B21" s="142">
        <f>'G-3'!F10</f>
        <v>69</v>
      </c>
      <c r="C21" s="142">
        <f>'G-3'!F11</f>
        <v>80</v>
      </c>
      <c r="D21" s="142">
        <f>'G-3'!F12</f>
        <v>73.5</v>
      </c>
      <c r="E21" s="142">
        <f>'G-3'!F13</f>
        <v>65.5</v>
      </c>
      <c r="F21" s="142">
        <f>'G-3'!F14</f>
        <v>63</v>
      </c>
      <c r="G21" s="142">
        <f>'G-3'!F15</f>
        <v>50</v>
      </c>
      <c r="H21" s="142">
        <f>'G-3'!F16</f>
        <v>56.5</v>
      </c>
      <c r="I21" s="142">
        <f>'G-3'!F17</f>
        <v>70.5</v>
      </c>
      <c r="J21" s="142">
        <f>'G-3'!F18</f>
        <v>82.5</v>
      </c>
      <c r="K21" s="142">
        <f>'G-3'!F19</f>
        <v>90</v>
      </c>
      <c r="L21" s="143"/>
      <c r="M21" s="142">
        <f>'G-3'!F20</f>
        <v>55</v>
      </c>
      <c r="N21" s="142">
        <f>'G-3'!F21</f>
        <v>50.5</v>
      </c>
      <c r="O21" s="142">
        <f>'G-3'!F22</f>
        <v>49.5</v>
      </c>
      <c r="P21" s="142">
        <f>'G-3'!M10</f>
        <v>54</v>
      </c>
      <c r="Q21" s="142">
        <f>'G-3'!M11</f>
        <v>55.5</v>
      </c>
      <c r="R21" s="142">
        <f>'G-3'!M12</f>
        <v>63.5</v>
      </c>
      <c r="S21" s="142">
        <f>'G-3'!M13</f>
        <v>64.5</v>
      </c>
      <c r="T21" s="142">
        <f>'G-3'!M14</f>
        <v>61.5</v>
      </c>
      <c r="U21" s="142">
        <f>'G-3'!M15</f>
        <v>66</v>
      </c>
      <c r="V21" s="142">
        <f>'G-3'!M16</f>
        <v>69</v>
      </c>
      <c r="W21" s="142">
        <f>'G-3'!M17</f>
        <v>54.5</v>
      </c>
      <c r="X21" s="142">
        <f>'G-3'!M18</f>
        <v>73.5</v>
      </c>
      <c r="Y21" s="142">
        <f>'G-3'!M19</f>
        <v>104</v>
      </c>
      <c r="Z21" s="142">
        <f>'G-3'!M20</f>
        <v>83.5</v>
      </c>
      <c r="AA21" s="142">
        <f>'G-3'!M21</f>
        <v>77</v>
      </c>
      <c r="AB21" s="142">
        <f>'G-3'!M22</f>
        <v>67.5</v>
      </c>
      <c r="AC21" s="143"/>
      <c r="AD21" s="142">
        <f>'G-3'!T10</f>
        <v>82</v>
      </c>
      <c r="AE21" s="142">
        <f>'G-3'!T11</f>
        <v>90</v>
      </c>
      <c r="AF21" s="142">
        <f>'G-3'!T12</f>
        <v>99</v>
      </c>
      <c r="AG21" s="142">
        <f>'G-3'!T13</f>
        <v>110</v>
      </c>
      <c r="AH21" s="142">
        <f>'G-3'!T14</f>
        <v>101</v>
      </c>
      <c r="AI21" s="142">
        <f>'G-3'!T15</f>
        <v>75</v>
      </c>
      <c r="AJ21" s="142">
        <f>'G-3'!T16</f>
        <v>107.5</v>
      </c>
      <c r="AK21" s="142">
        <f>'G-3'!T17</f>
        <v>73.5</v>
      </c>
      <c r="AL21" s="142">
        <f>'G-3'!T18</f>
        <v>93.5</v>
      </c>
      <c r="AM21" s="142">
        <f>'G-3'!T19</f>
        <v>78</v>
      </c>
      <c r="AN21" s="142">
        <f>'G-3'!T20</f>
        <v>97.5</v>
      </c>
      <c r="AO21" s="142">
        <f>'G-3'!T21</f>
        <v>85.5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2"/>
      <c r="C22" s="142"/>
      <c r="D22" s="142"/>
      <c r="E22" s="142">
        <f>B21+C21+D21+E21</f>
        <v>288</v>
      </c>
      <c r="F22" s="142">
        <f t="shared" ref="F22:K22" si="21">C21+D21+E21+F21</f>
        <v>282</v>
      </c>
      <c r="G22" s="142">
        <f t="shared" si="21"/>
        <v>252</v>
      </c>
      <c r="H22" s="142">
        <f t="shared" si="21"/>
        <v>235</v>
      </c>
      <c r="I22" s="142">
        <f t="shared" si="21"/>
        <v>240</v>
      </c>
      <c r="J22" s="142">
        <f t="shared" si="21"/>
        <v>259.5</v>
      </c>
      <c r="K22" s="142">
        <f t="shared" si="21"/>
        <v>299.5</v>
      </c>
      <c r="L22" s="143"/>
      <c r="M22" s="142"/>
      <c r="N22" s="142"/>
      <c r="O22" s="142"/>
      <c r="P22" s="142">
        <f>M21+N21+O21+P21</f>
        <v>209</v>
      </c>
      <c r="Q22" s="142">
        <f t="shared" ref="Q22:AB22" si="22">N21+O21+P21+Q21</f>
        <v>209.5</v>
      </c>
      <c r="R22" s="142">
        <f t="shared" si="22"/>
        <v>222.5</v>
      </c>
      <c r="S22" s="142">
        <f t="shared" si="22"/>
        <v>237.5</v>
      </c>
      <c r="T22" s="142">
        <f t="shared" si="22"/>
        <v>245</v>
      </c>
      <c r="U22" s="142">
        <f t="shared" si="22"/>
        <v>255.5</v>
      </c>
      <c r="V22" s="142">
        <f t="shared" si="22"/>
        <v>261</v>
      </c>
      <c r="W22" s="142">
        <f t="shared" si="22"/>
        <v>251</v>
      </c>
      <c r="X22" s="142">
        <f t="shared" si="22"/>
        <v>263</v>
      </c>
      <c r="Y22" s="142">
        <f t="shared" si="22"/>
        <v>301</v>
      </c>
      <c r="Z22" s="142">
        <f t="shared" si="22"/>
        <v>315.5</v>
      </c>
      <c r="AA22" s="142">
        <f t="shared" si="22"/>
        <v>338</v>
      </c>
      <c r="AB22" s="142">
        <f t="shared" si="22"/>
        <v>332</v>
      </c>
      <c r="AC22" s="143"/>
      <c r="AD22" s="142"/>
      <c r="AE22" s="142"/>
      <c r="AF22" s="142"/>
      <c r="AG22" s="142">
        <f>AD21+AE21+AF21+AG21</f>
        <v>381</v>
      </c>
      <c r="AH22" s="142">
        <f t="shared" ref="AH22:AO22" si="23">AE21+AF21+AG21+AH21</f>
        <v>400</v>
      </c>
      <c r="AI22" s="142">
        <f t="shared" si="23"/>
        <v>385</v>
      </c>
      <c r="AJ22" s="142">
        <f t="shared" si="23"/>
        <v>393.5</v>
      </c>
      <c r="AK22" s="142">
        <f t="shared" si="23"/>
        <v>357</v>
      </c>
      <c r="AL22" s="142">
        <f t="shared" si="23"/>
        <v>349.5</v>
      </c>
      <c r="AM22" s="142">
        <f t="shared" si="23"/>
        <v>352.5</v>
      </c>
      <c r="AN22" s="142">
        <f t="shared" si="23"/>
        <v>342.5</v>
      </c>
      <c r="AO22" s="142">
        <f t="shared" si="23"/>
        <v>354.5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44"/>
      <c r="C23" s="145" t="s">
        <v>108</v>
      </c>
      <c r="D23" s="146">
        <f>DIRECCIONALIDAD!J28/100</f>
        <v>0.16228070175438597</v>
      </c>
      <c r="E23" s="145"/>
      <c r="F23" s="145" t="s">
        <v>109</v>
      </c>
      <c r="G23" s="146">
        <f>DIRECCIONALIDAD!J29/100</f>
        <v>0.59649122807017541</v>
      </c>
      <c r="H23" s="145"/>
      <c r="I23" s="145" t="s">
        <v>110</v>
      </c>
      <c r="J23" s="146">
        <f>DIRECCIONALIDAD!J30/100</f>
        <v>0.2412280701754386</v>
      </c>
      <c r="K23" s="147"/>
      <c r="L23" s="141"/>
      <c r="M23" s="144"/>
      <c r="N23" s="145"/>
      <c r="O23" s="145" t="s">
        <v>108</v>
      </c>
      <c r="P23" s="146">
        <f>DIRECCIONALIDAD!J31/100</f>
        <v>0.17543859649122806</v>
      </c>
      <c r="Q23" s="145"/>
      <c r="R23" s="145"/>
      <c r="S23" s="145"/>
      <c r="T23" s="145" t="s">
        <v>109</v>
      </c>
      <c r="U23" s="146">
        <f>DIRECCIONALIDAD!J32/100</f>
        <v>0.51578947368421058</v>
      </c>
      <c r="V23" s="145"/>
      <c r="W23" s="145"/>
      <c r="X23" s="145"/>
      <c r="Y23" s="145" t="s">
        <v>110</v>
      </c>
      <c r="Z23" s="146">
        <f>DIRECCIONALIDAD!J33/100</f>
        <v>0.30877192982456142</v>
      </c>
      <c r="AA23" s="145"/>
      <c r="AB23" s="145"/>
      <c r="AC23" s="150"/>
      <c r="AD23" s="144"/>
      <c r="AE23" s="145" t="s">
        <v>108</v>
      </c>
      <c r="AF23" s="146">
        <f>DIRECCIONALIDAD!J34/100</f>
        <v>5.7377049180327863E-2</v>
      </c>
      <c r="AG23" s="145"/>
      <c r="AH23" s="145"/>
      <c r="AI23" s="145"/>
      <c r="AJ23" s="145" t="s">
        <v>109</v>
      </c>
      <c r="AK23" s="146">
        <f>DIRECCIONALIDAD!J35/100</f>
        <v>0.86338797814207657</v>
      </c>
      <c r="AL23" s="145"/>
      <c r="AM23" s="145"/>
      <c r="AN23" s="145" t="s">
        <v>110</v>
      </c>
      <c r="AO23" s="148">
        <f>DIRECCIONALIDAD!J36/100</f>
        <v>7.9234972677595633E-2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236" t="s">
        <v>104</v>
      </c>
      <c r="U24" s="236"/>
      <c r="V24" s="149">
        <v>4</v>
      </c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2">
        <f>'G-4'!F10</f>
        <v>60</v>
      </c>
      <c r="C25" s="142">
        <f>'G-4'!F11</f>
        <v>74.5</v>
      </c>
      <c r="D25" s="142">
        <f>'G-4'!F12</f>
        <v>80.5</v>
      </c>
      <c r="E25" s="142">
        <f>'G-4'!F13</f>
        <v>132</v>
      </c>
      <c r="F25" s="142">
        <f>'G-4'!F14</f>
        <v>69</v>
      </c>
      <c r="G25" s="142">
        <f>'G-4'!F15</f>
        <v>65</v>
      </c>
      <c r="H25" s="142">
        <f>'G-4'!F16</f>
        <v>81.5</v>
      </c>
      <c r="I25" s="142">
        <f>'G-4'!F17</f>
        <v>72.5</v>
      </c>
      <c r="J25" s="142">
        <f>'G-4'!F18</f>
        <v>95</v>
      </c>
      <c r="K25" s="142">
        <f>'G-4'!F19</f>
        <v>73</v>
      </c>
      <c r="L25" s="143"/>
      <c r="M25" s="142">
        <f>'G-4'!F20</f>
        <v>67</v>
      </c>
      <c r="N25" s="142">
        <f>'G-4'!F21</f>
        <v>63.5</v>
      </c>
      <c r="O25" s="142">
        <f>'G-4'!F22</f>
        <v>65.5</v>
      </c>
      <c r="P25" s="142">
        <f>'G-4'!M10</f>
        <v>82</v>
      </c>
      <c r="Q25" s="142">
        <f>'G-4'!M11</f>
        <v>93</v>
      </c>
      <c r="R25" s="142">
        <f>'G-4'!M12</f>
        <v>103</v>
      </c>
      <c r="S25" s="142">
        <f>'G-4'!M13</f>
        <v>117.5</v>
      </c>
      <c r="T25" s="142">
        <f>'G-4'!M14</f>
        <v>113.5</v>
      </c>
      <c r="U25" s="142">
        <f>'G-4'!M15</f>
        <v>99</v>
      </c>
      <c r="V25" s="142">
        <f>'G-4'!M16</f>
        <v>91.5</v>
      </c>
      <c r="W25" s="142">
        <f>'G-4'!M17</f>
        <v>64</v>
      </c>
      <c r="X25" s="142">
        <f>'G-4'!M18</f>
        <v>74.5</v>
      </c>
      <c r="Y25" s="142">
        <f>'G-4'!M19</f>
        <v>87.5</v>
      </c>
      <c r="Z25" s="142">
        <f>'G-4'!M20</f>
        <v>83.5</v>
      </c>
      <c r="AA25" s="142">
        <f>'G-4'!M21</f>
        <v>68.5</v>
      </c>
      <c r="AB25" s="142">
        <f>'G-4'!M22</f>
        <v>67.5</v>
      </c>
      <c r="AC25" s="143"/>
      <c r="AD25" s="142">
        <f>'G-4'!T10</f>
        <v>94.5</v>
      </c>
      <c r="AE25" s="142">
        <f>'G-4'!T11</f>
        <v>106</v>
      </c>
      <c r="AF25" s="142">
        <f>'G-4'!T12</f>
        <v>86</v>
      </c>
      <c r="AG25" s="142">
        <f>'G-4'!T13</f>
        <v>78</v>
      </c>
      <c r="AH25" s="142">
        <f>'G-4'!T14</f>
        <v>84</v>
      </c>
      <c r="AI25" s="142">
        <f>'G-4'!T15</f>
        <v>84.5</v>
      </c>
      <c r="AJ25" s="142">
        <f>'G-4'!T16</f>
        <v>101</v>
      </c>
      <c r="AK25" s="142">
        <f>'G-4'!T17</f>
        <v>103</v>
      </c>
      <c r="AL25" s="142">
        <f>'G-4'!T18</f>
        <v>104</v>
      </c>
      <c r="AM25" s="142">
        <f>'G-4'!T19</f>
        <v>113</v>
      </c>
      <c r="AN25" s="142">
        <f>'G-4'!T20</f>
        <v>104</v>
      </c>
      <c r="AO25" s="142">
        <f>'G-4'!T21</f>
        <v>93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2"/>
      <c r="C26" s="142"/>
      <c r="D26" s="142"/>
      <c r="E26" s="142">
        <f>B25+C25+D25+E25</f>
        <v>347</v>
      </c>
      <c r="F26" s="142">
        <f t="shared" ref="F26:K26" si="24">C25+D25+E25+F25</f>
        <v>356</v>
      </c>
      <c r="G26" s="142">
        <f t="shared" si="24"/>
        <v>346.5</v>
      </c>
      <c r="H26" s="142">
        <f t="shared" si="24"/>
        <v>347.5</v>
      </c>
      <c r="I26" s="142">
        <f t="shared" si="24"/>
        <v>288</v>
      </c>
      <c r="J26" s="142">
        <f t="shared" si="24"/>
        <v>314</v>
      </c>
      <c r="K26" s="142">
        <f t="shared" si="24"/>
        <v>322</v>
      </c>
      <c r="L26" s="143"/>
      <c r="M26" s="142"/>
      <c r="N26" s="142"/>
      <c r="O26" s="142"/>
      <c r="P26" s="142">
        <f>M25+N25+O25+P25</f>
        <v>278</v>
      </c>
      <c r="Q26" s="142">
        <f t="shared" ref="Q26:AB26" si="25">N25+O25+P25+Q25</f>
        <v>304</v>
      </c>
      <c r="R26" s="142">
        <f t="shared" si="25"/>
        <v>343.5</v>
      </c>
      <c r="S26" s="142">
        <f t="shared" si="25"/>
        <v>395.5</v>
      </c>
      <c r="T26" s="142">
        <f t="shared" si="25"/>
        <v>427</v>
      </c>
      <c r="U26" s="142">
        <f t="shared" si="25"/>
        <v>433</v>
      </c>
      <c r="V26" s="142">
        <f t="shared" si="25"/>
        <v>421.5</v>
      </c>
      <c r="W26" s="142">
        <f t="shared" si="25"/>
        <v>368</v>
      </c>
      <c r="X26" s="142">
        <f t="shared" si="25"/>
        <v>329</v>
      </c>
      <c r="Y26" s="142">
        <f t="shared" si="25"/>
        <v>317.5</v>
      </c>
      <c r="Z26" s="142">
        <f t="shared" si="25"/>
        <v>309.5</v>
      </c>
      <c r="AA26" s="142">
        <f t="shared" si="25"/>
        <v>314</v>
      </c>
      <c r="AB26" s="142">
        <f t="shared" si="25"/>
        <v>307</v>
      </c>
      <c r="AC26" s="143"/>
      <c r="AD26" s="142"/>
      <c r="AE26" s="142"/>
      <c r="AF26" s="142"/>
      <c r="AG26" s="142">
        <f>AD25+AE25+AF25+AG25</f>
        <v>364.5</v>
      </c>
      <c r="AH26" s="142">
        <f t="shared" ref="AH26:AO26" si="26">AE25+AF25+AG25+AH25</f>
        <v>354</v>
      </c>
      <c r="AI26" s="142">
        <f t="shared" si="26"/>
        <v>332.5</v>
      </c>
      <c r="AJ26" s="142">
        <f t="shared" si="26"/>
        <v>347.5</v>
      </c>
      <c r="AK26" s="142">
        <f t="shared" si="26"/>
        <v>372.5</v>
      </c>
      <c r="AL26" s="142">
        <f t="shared" si="26"/>
        <v>392.5</v>
      </c>
      <c r="AM26" s="142">
        <f t="shared" si="26"/>
        <v>421</v>
      </c>
      <c r="AN26" s="142">
        <f t="shared" si="26"/>
        <v>424</v>
      </c>
      <c r="AO26" s="142">
        <f t="shared" si="26"/>
        <v>414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44"/>
      <c r="C27" s="145" t="s">
        <v>108</v>
      </c>
      <c r="D27" s="146">
        <f>DIRECCIONALIDAD!J37/100</f>
        <v>0.138996138996139</v>
      </c>
      <c r="E27" s="145"/>
      <c r="F27" s="145" t="s">
        <v>109</v>
      </c>
      <c r="G27" s="146">
        <f>DIRECCIONALIDAD!J38/100</f>
        <v>0.69498069498069492</v>
      </c>
      <c r="H27" s="145"/>
      <c r="I27" s="145" t="s">
        <v>110</v>
      </c>
      <c r="J27" s="146">
        <f>DIRECCIONALIDAD!J39/100</f>
        <v>0.16602316602316602</v>
      </c>
      <c r="K27" s="147"/>
      <c r="L27" s="141"/>
      <c r="M27" s="144"/>
      <c r="N27" s="145"/>
      <c r="O27" s="145" t="s">
        <v>108</v>
      </c>
      <c r="P27" s="146">
        <f>DIRECCIONALIDAD!J40/100</f>
        <v>0.16911764705882354</v>
      </c>
      <c r="Q27" s="145"/>
      <c r="R27" s="145"/>
      <c r="S27" s="145"/>
      <c r="T27" s="145" t="s">
        <v>109</v>
      </c>
      <c r="U27" s="146">
        <f>DIRECCIONALIDAD!J41/100</f>
        <v>0.5625</v>
      </c>
      <c r="V27" s="145"/>
      <c r="W27" s="145"/>
      <c r="X27" s="145"/>
      <c r="Y27" s="145" t="s">
        <v>110</v>
      </c>
      <c r="Z27" s="146">
        <f>DIRECCIONALIDAD!J42/100</f>
        <v>0.26838235294117646</v>
      </c>
      <c r="AA27" s="145"/>
      <c r="AB27" s="147"/>
      <c r="AC27" s="141"/>
      <c r="AD27" s="144"/>
      <c r="AE27" s="145" t="s">
        <v>108</v>
      </c>
      <c r="AF27" s="146">
        <f>DIRECCIONALIDAD!J43/100</f>
        <v>0.12182741116751269</v>
      </c>
      <c r="AG27" s="145"/>
      <c r="AH27" s="145"/>
      <c r="AI27" s="145"/>
      <c r="AJ27" s="145" t="s">
        <v>109</v>
      </c>
      <c r="AK27" s="146">
        <f>DIRECCIONALIDAD!J44/100</f>
        <v>0.65228426395939076</v>
      </c>
      <c r="AL27" s="145"/>
      <c r="AM27" s="145"/>
      <c r="AN27" s="145" t="s">
        <v>110</v>
      </c>
      <c r="AO27" s="148">
        <f>DIRECCIONALIDAD!J45/100</f>
        <v>0.22588832487309646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236" t="s">
        <v>104</v>
      </c>
      <c r="U28" s="236"/>
      <c r="V28" s="140" t="s">
        <v>111</v>
      </c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2">
        <f>B13+B17+B21+B25</f>
        <v>401</v>
      </c>
      <c r="C29" s="142">
        <f t="shared" ref="C29:K29" si="27">C13+C17+C21+C25</f>
        <v>434.5</v>
      </c>
      <c r="D29" s="142">
        <f t="shared" si="27"/>
        <v>367</v>
      </c>
      <c r="E29" s="142">
        <f t="shared" si="27"/>
        <v>413</v>
      </c>
      <c r="F29" s="142">
        <f t="shared" si="27"/>
        <v>368</v>
      </c>
      <c r="G29" s="142">
        <f t="shared" si="27"/>
        <v>304.5</v>
      </c>
      <c r="H29" s="142">
        <f t="shared" si="27"/>
        <v>370</v>
      </c>
      <c r="I29" s="142">
        <f t="shared" si="27"/>
        <v>336</v>
      </c>
      <c r="J29" s="142">
        <f t="shared" si="27"/>
        <v>358.5</v>
      </c>
      <c r="K29" s="142">
        <f t="shared" si="27"/>
        <v>330</v>
      </c>
      <c r="L29" s="143"/>
      <c r="M29" s="142">
        <f>M13+M17+M21+M25</f>
        <v>246.5</v>
      </c>
      <c r="N29" s="142">
        <f t="shared" ref="N29:AB29" si="28">N13+N17+N21+N25</f>
        <v>235</v>
      </c>
      <c r="O29" s="142">
        <f t="shared" si="28"/>
        <v>273</v>
      </c>
      <c r="P29" s="142">
        <f t="shared" si="28"/>
        <v>308</v>
      </c>
      <c r="Q29" s="142">
        <f t="shared" si="28"/>
        <v>325.5</v>
      </c>
      <c r="R29" s="142">
        <f t="shared" si="28"/>
        <v>432</v>
      </c>
      <c r="S29" s="142">
        <f t="shared" si="28"/>
        <v>431</v>
      </c>
      <c r="T29" s="142">
        <f t="shared" si="28"/>
        <v>413</v>
      </c>
      <c r="U29" s="142">
        <f t="shared" si="28"/>
        <v>390</v>
      </c>
      <c r="V29" s="142">
        <f t="shared" si="28"/>
        <v>408</v>
      </c>
      <c r="W29" s="142">
        <f t="shared" si="28"/>
        <v>327</v>
      </c>
      <c r="X29" s="142">
        <f t="shared" si="28"/>
        <v>396</v>
      </c>
      <c r="Y29" s="142">
        <f t="shared" si="28"/>
        <v>489.5</v>
      </c>
      <c r="Z29" s="142">
        <f t="shared" si="28"/>
        <v>409</v>
      </c>
      <c r="AA29" s="142">
        <f t="shared" si="28"/>
        <v>375.5</v>
      </c>
      <c r="AB29" s="142">
        <f t="shared" si="28"/>
        <v>340.5</v>
      </c>
      <c r="AC29" s="143"/>
      <c r="AD29" s="142">
        <f>AD13+AD17+AD21+AD25</f>
        <v>369.5</v>
      </c>
      <c r="AE29" s="142">
        <f t="shared" ref="AE29:AO29" si="29">AE13+AE17+AE21+AE25</f>
        <v>407.5</v>
      </c>
      <c r="AF29" s="142">
        <f t="shared" si="29"/>
        <v>410.5</v>
      </c>
      <c r="AG29" s="142">
        <f t="shared" si="29"/>
        <v>417.5</v>
      </c>
      <c r="AH29" s="142">
        <f t="shared" si="29"/>
        <v>423</v>
      </c>
      <c r="AI29" s="142">
        <f t="shared" si="29"/>
        <v>359.5</v>
      </c>
      <c r="AJ29" s="142">
        <f t="shared" si="29"/>
        <v>482</v>
      </c>
      <c r="AK29" s="142">
        <f t="shared" si="29"/>
        <v>414.5</v>
      </c>
      <c r="AL29" s="142">
        <f t="shared" si="29"/>
        <v>507</v>
      </c>
      <c r="AM29" s="142">
        <f t="shared" si="29"/>
        <v>453</v>
      </c>
      <c r="AN29" s="142">
        <f t="shared" si="29"/>
        <v>439.5</v>
      </c>
      <c r="AO29" s="142">
        <f t="shared" si="29"/>
        <v>410.5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2"/>
      <c r="C30" s="142"/>
      <c r="D30" s="142"/>
      <c r="E30" s="142">
        <f>B29+C29+D29+E29</f>
        <v>1615.5</v>
      </c>
      <c r="F30" s="142">
        <f t="shared" ref="F30:K30" si="30">C29+D29+E29+F29</f>
        <v>1582.5</v>
      </c>
      <c r="G30" s="142">
        <f t="shared" si="30"/>
        <v>1452.5</v>
      </c>
      <c r="H30" s="142">
        <f t="shared" si="30"/>
        <v>1455.5</v>
      </c>
      <c r="I30" s="142">
        <f t="shared" si="30"/>
        <v>1378.5</v>
      </c>
      <c r="J30" s="142">
        <f t="shared" si="30"/>
        <v>1369</v>
      </c>
      <c r="K30" s="142">
        <f t="shared" si="30"/>
        <v>1394.5</v>
      </c>
      <c r="L30" s="143"/>
      <c r="M30" s="142"/>
      <c r="N30" s="142"/>
      <c r="O30" s="142"/>
      <c r="P30" s="142">
        <f>M29+N29+O29+P29</f>
        <v>1062.5</v>
      </c>
      <c r="Q30" s="142">
        <f t="shared" ref="Q30:AB30" si="31">N29+O29+P29+Q29</f>
        <v>1141.5</v>
      </c>
      <c r="R30" s="142">
        <f t="shared" si="31"/>
        <v>1338.5</v>
      </c>
      <c r="S30" s="142">
        <f t="shared" si="31"/>
        <v>1496.5</v>
      </c>
      <c r="T30" s="142">
        <f t="shared" si="31"/>
        <v>1601.5</v>
      </c>
      <c r="U30" s="142">
        <f t="shared" si="31"/>
        <v>1666</v>
      </c>
      <c r="V30" s="142">
        <f t="shared" si="31"/>
        <v>1642</v>
      </c>
      <c r="W30" s="142">
        <f t="shared" si="31"/>
        <v>1538</v>
      </c>
      <c r="X30" s="142">
        <f t="shared" si="31"/>
        <v>1521</v>
      </c>
      <c r="Y30" s="142">
        <f t="shared" si="31"/>
        <v>1620.5</v>
      </c>
      <c r="Z30" s="142">
        <f t="shared" si="31"/>
        <v>1621.5</v>
      </c>
      <c r="AA30" s="142">
        <f t="shared" si="31"/>
        <v>1670</v>
      </c>
      <c r="AB30" s="142">
        <f t="shared" si="31"/>
        <v>1614.5</v>
      </c>
      <c r="AC30" s="143"/>
      <c r="AD30" s="142"/>
      <c r="AE30" s="142"/>
      <c r="AF30" s="142"/>
      <c r="AG30" s="142">
        <f>AD29+AE29+AF29+AG29</f>
        <v>1605</v>
      </c>
      <c r="AH30" s="142">
        <f t="shared" ref="AH30:AO30" si="32">AE29+AF29+AG29+AH29</f>
        <v>1658.5</v>
      </c>
      <c r="AI30" s="142">
        <f t="shared" si="32"/>
        <v>1610.5</v>
      </c>
      <c r="AJ30" s="142">
        <f t="shared" si="32"/>
        <v>1682</v>
      </c>
      <c r="AK30" s="142">
        <f t="shared" si="32"/>
        <v>1679</v>
      </c>
      <c r="AL30" s="142">
        <f t="shared" si="32"/>
        <v>1763</v>
      </c>
      <c r="AM30" s="142">
        <f t="shared" si="32"/>
        <v>1856.5</v>
      </c>
      <c r="AN30" s="142">
        <f t="shared" si="32"/>
        <v>1814</v>
      </c>
      <c r="AO30" s="142">
        <f t="shared" si="32"/>
        <v>1810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7"/>
      <c r="R32" s="237"/>
      <c r="S32" s="237"/>
      <c r="T32" s="237"/>
      <c r="U32" s="237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2009-04-23T22:06:35Z</cp:lastPrinted>
  <dcterms:created xsi:type="dcterms:W3CDTF">1998-04-02T13:38:56Z</dcterms:created>
  <dcterms:modified xsi:type="dcterms:W3CDTF">2017-04-11T22:44:54Z</dcterms:modified>
</cp:coreProperties>
</file>